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firstSheet="34" activeTab="38"/>
  </bookViews>
  <sheets>
    <sheet name="งบทดลองก่อนปิดบัญชี (2)" sheetId="93" r:id="rId1"/>
    <sheet name="งบทดลองหลังปิดบัญชี" sheetId="1" r:id="rId2"/>
    <sheet name="งบรับ-จ่าย  " sheetId="44" r:id="rId3"/>
    <sheet name="งบแสดงฐานะการเงิน " sheetId="38" r:id="rId4"/>
    <sheet name="1" sheetId="89" r:id="rId5"/>
    <sheet name="2" sheetId="4" r:id="rId6"/>
    <sheet name="3" sheetId="5" r:id="rId7"/>
    <sheet name="4" sheetId="92" r:id="rId8"/>
    <sheet name="5" sheetId="91" r:id="rId9"/>
    <sheet name="6" sheetId="6" r:id="rId10"/>
    <sheet name="7" sheetId="7" r:id="rId11"/>
    <sheet name="8" sheetId="8" r:id="rId12"/>
    <sheet name="9" sheetId="61" r:id="rId13"/>
    <sheet name="10" sheetId="9" r:id="rId14"/>
    <sheet name="แนบท้าย 10 " sheetId="63" r:id="rId15"/>
    <sheet name="11" sheetId="42" r:id="rId16"/>
    <sheet name="แนบท้าย 11" sheetId="11" r:id="rId17"/>
    <sheet name="1.งบกลาง" sheetId="66" r:id="rId18"/>
    <sheet name="2.บริงานทั่วไป" sheetId="67" r:id="rId19"/>
    <sheet name="3.การรักษาความสงบภายใน" sheetId="68" r:id="rId20"/>
    <sheet name="4.การศึกษา" sheetId="69" r:id="rId21"/>
    <sheet name="5.สาธารณสุข" sheetId="70" r:id="rId22"/>
    <sheet name="6.เคหะและชุมชน" sheetId="71" r:id="rId23"/>
    <sheet name="7.สร้างความเข้มแข็ง" sheetId="72" r:id="rId24"/>
    <sheet name="8.การศาสนา" sheetId="73" r:id="rId25"/>
    <sheet name="9.อุตสาหกรรม" sheetId="74" r:id="rId26"/>
    <sheet name="10.การเกษตร" sheetId="75" r:id="rId27"/>
    <sheet name="แผนงานรวมจ่ายจากรายรับ " sheetId="76" r:id="rId28"/>
    <sheet name="แผนงานรวมจ่ายจากเงินสะสม" sheetId="77" r:id="rId29"/>
    <sheet name="แผนงานรวมจ่ายจากเงินทุนสำรอง" sheetId="78" r:id="rId30"/>
    <sheet name="แผนงานรวมจ่ายจากเงินกู้" sheetId="79" r:id="rId31"/>
    <sheet name="งบแสดงการดำเนินงานจ่ายจากรายรั " sheetId="80" r:id="rId32"/>
    <sheet name="งบแสดงการดำเนินงานจ่ายจากเงินสะ" sheetId="81" r:id="rId33"/>
    <sheet name="งบแสดงการดำเนินงานเงินสะสม+ทุนส" sheetId="82" r:id="rId34"/>
    <sheet name="งบแสดงการดำเนินงานเงินสม+กู้" sheetId="83" r:id="rId35"/>
    <sheet name="หมายเหตุ 1 " sheetId="84" r:id="rId36"/>
    <sheet name="หมายเหตุ 1  (2)" sheetId="85" r:id="rId37"/>
    <sheet name="หมายเหตุ 2" sheetId="86" r:id="rId38"/>
    <sheet name="หมายเหตุ 2 (2)" sheetId="87" r:id="rId39"/>
    <sheet name="Sheet1" sheetId="40" r:id="rId40"/>
  </sheets>
  <calcPr calcId="145621"/>
</workbook>
</file>

<file path=xl/calcChain.xml><?xml version="1.0" encoding="utf-8"?>
<calcChain xmlns="http://schemas.openxmlformats.org/spreadsheetml/2006/main">
  <c r="I12" i="38" l="1"/>
  <c r="D16" i="69"/>
  <c r="E61" i="93"/>
  <c r="D61" i="93"/>
  <c r="E63" i="93" l="1"/>
  <c r="D11" i="73"/>
  <c r="F15" i="71"/>
  <c r="D11" i="69"/>
  <c r="D10" i="69"/>
  <c r="D9" i="69"/>
  <c r="D8" i="69"/>
  <c r="D13" i="69"/>
  <c r="D13" i="67"/>
  <c r="D11" i="67"/>
  <c r="D10" i="67"/>
  <c r="D9" i="67"/>
  <c r="D8" i="67"/>
  <c r="J34" i="6"/>
  <c r="C57" i="87"/>
  <c r="D55" i="87"/>
  <c r="D33" i="87"/>
  <c r="D33" i="86"/>
  <c r="C18" i="83"/>
  <c r="E18" i="83"/>
  <c r="D49" i="85"/>
  <c r="D27" i="85"/>
  <c r="D27" i="84"/>
  <c r="E18" i="82"/>
  <c r="C18" i="82"/>
  <c r="C18" i="81"/>
  <c r="E18" i="81"/>
  <c r="G8" i="63"/>
  <c r="F8" i="61" l="1"/>
  <c r="E8" i="61"/>
  <c r="G8" i="61"/>
  <c r="H27" i="38"/>
  <c r="I27" i="38"/>
  <c r="H26" i="38"/>
  <c r="I26" i="38"/>
  <c r="H20" i="38"/>
  <c r="I20" i="38"/>
  <c r="H11" i="38"/>
  <c r="I11" i="38"/>
  <c r="J10" i="91"/>
  <c r="I10" i="91"/>
  <c r="H10" i="38"/>
  <c r="I10" i="38"/>
  <c r="H9" i="38"/>
  <c r="I9" i="38"/>
  <c r="H6" i="38"/>
  <c r="H16" i="38" s="1"/>
  <c r="I6" i="38"/>
  <c r="I16" i="38" s="1"/>
  <c r="F25" i="4"/>
  <c r="F12" i="4"/>
  <c r="F11" i="4"/>
  <c r="F10" i="4"/>
  <c r="F9" i="4"/>
  <c r="B10" i="4"/>
  <c r="B11" i="4"/>
  <c r="B9" i="4"/>
  <c r="B25" i="4" s="1"/>
  <c r="B16" i="4"/>
  <c r="C25" i="4"/>
  <c r="B24" i="4"/>
  <c r="H20" i="9"/>
  <c r="K20" i="9"/>
  <c r="F13" i="8"/>
  <c r="G13" i="8"/>
  <c r="B21" i="4"/>
  <c r="B22" i="4"/>
  <c r="B23" i="4"/>
  <c r="B20" i="4"/>
  <c r="B17" i="4"/>
  <c r="B18" i="4"/>
  <c r="B19" i="4"/>
  <c r="E32" i="44"/>
  <c r="E14" i="44"/>
  <c r="G14" i="44"/>
  <c r="G26" i="63" l="1"/>
  <c r="G20" i="7"/>
  <c r="H19" i="38" s="1"/>
  <c r="H22" i="38" s="1"/>
  <c r="J9" i="92"/>
  <c r="I9" i="92"/>
  <c r="D49" i="84" l="1"/>
  <c r="C30" i="83"/>
  <c r="B30" i="83"/>
  <c r="E29" i="83"/>
  <c r="E28" i="83"/>
  <c r="E27" i="83"/>
  <c r="E26" i="83"/>
  <c r="E25" i="83"/>
  <c r="E24" i="83"/>
  <c r="E23" i="83"/>
  <c r="E22" i="83"/>
  <c r="O20" i="83"/>
  <c r="N20" i="83"/>
  <c r="M20" i="83"/>
  <c r="L20" i="83"/>
  <c r="K20" i="83"/>
  <c r="J20" i="83"/>
  <c r="I20" i="83"/>
  <c r="H20" i="83"/>
  <c r="G20" i="83"/>
  <c r="F20" i="83"/>
  <c r="D20" i="83"/>
  <c r="E19" i="83"/>
  <c r="C19" i="83" s="1"/>
  <c r="E17" i="83"/>
  <c r="C17" i="83" s="1"/>
  <c r="B20" i="83"/>
  <c r="E16" i="83"/>
  <c r="C16" i="83"/>
  <c r="E15" i="83"/>
  <c r="C15" i="83"/>
  <c r="E14" i="83"/>
  <c r="C14" i="83" s="1"/>
  <c r="E13" i="83"/>
  <c r="C13" i="83" s="1"/>
  <c r="E12" i="83"/>
  <c r="C12" i="83" s="1"/>
  <c r="E11" i="83"/>
  <c r="C11" i="83" s="1"/>
  <c r="E10" i="83"/>
  <c r="C30" i="82"/>
  <c r="B30" i="82"/>
  <c r="E29" i="82"/>
  <c r="E28" i="82"/>
  <c r="E27" i="82"/>
  <c r="E26" i="82"/>
  <c r="E25" i="82"/>
  <c r="E24" i="82"/>
  <c r="E23" i="82"/>
  <c r="E22" i="82"/>
  <c r="O20" i="82"/>
  <c r="N20" i="82"/>
  <c r="M20" i="82"/>
  <c r="L20" i="82"/>
  <c r="K20" i="82"/>
  <c r="J20" i="82"/>
  <c r="I20" i="82"/>
  <c r="H20" i="82"/>
  <c r="G20" i="82"/>
  <c r="F20" i="82"/>
  <c r="D20" i="82"/>
  <c r="E19" i="82"/>
  <c r="C19" i="82" s="1"/>
  <c r="E17" i="82"/>
  <c r="C17" i="82" s="1"/>
  <c r="E16" i="82"/>
  <c r="C16" i="82"/>
  <c r="E15" i="82"/>
  <c r="C15" i="82" s="1"/>
  <c r="E14" i="82"/>
  <c r="C14" i="82" s="1"/>
  <c r="E13" i="82"/>
  <c r="C13" i="82" s="1"/>
  <c r="E12" i="82"/>
  <c r="C12" i="82" s="1"/>
  <c r="E11" i="82"/>
  <c r="C11" i="82" s="1"/>
  <c r="E10" i="82"/>
  <c r="C30" i="81"/>
  <c r="B30" i="81"/>
  <c r="E29" i="81"/>
  <c r="E28" i="81"/>
  <c r="E27" i="81"/>
  <c r="E26" i="81"/>
  <c r="E25" i="81"/>
  <c r="E24" i="81"/>
  <c r="E23" i="81"/>
  <c r="E22" i="81"/>
  <c r="E30" i="81" s="1"/>
  <c r="O20" i="81"/>
  <c r="N20" i="81"/>
  <c r="M20" i="81"/>
  <c r="L20" i="81"/>
  <c r="K20" i="81"/>
  <c r="J20" i="81"/>
  <c r="I20" i="81"/>
  <c r="H20" i="81"/>
  <c r="G20" i="81"/>
  <c r="F20" i="81"/>
  <c r="D20" i="81"/>
  <c r="E19" i="81"/>
  <c r="C19" i="81" s="1"/>
  <c r="E17" i="81"/>
  <c r="B20" i="81"/>
  <c r="E16" i="81"/>
  <c r="C16" i="81"/>
  <c r="E15" i="81"/>
  <c r="C15" i="81" s="1"/>
  <c r="E14" i="81"/>
  <c r="C14" i="81" s="1"/>
  <c r="E13" i="81"/>
  <c r="C13" i="81" s="1"/>
  <c r="E12" i="81"/>
  <c r="C12" i="81" s="1"/>
  <c r="E11" i="81"/>
  <c r="C11" i="81" s="1"/>
  <c r="E10" i="81"/>
  <c r="C10" i="81" s="1"/>
  <c r="C30" i="80"/>
  <c r="B30" i="80"/>
  <c r="D29" i="80"/>
  <c r="D28" i="80"/>
  <c r="D27" i="80"/>
  <c r="D26" i="80"/>
  <c r="D25" i="80"/>
  <c r="D24" i="80"/>
  <c r="D23" i="80"/>
  <c r="D22" i="80"/>
  <c r="N20" i="80"/>
  <c r="M20" i="80"/>
  <c r="L20" i="80"/>
  <c r="K20" i="80"/>
  <c r="J20" i="80"/>
  <c r="I20" i="80"/>
  <c r="H20" i="80"/>
  <c r="G20" i="80"/>
  <c r="F20" i="80"/>
  <c r="E20" i="80"/>
  <c r="D19" i="80"/>
  <c r="C19" i="80" s="1"/>
  <c r="D18" i="80"/>
  <c r="C18" i="80" s="1"/>
  <c r="D17" i="80"/>
  <c r="C17" i="80" s="1"/>
  <c r="D16" i="80"/>
  <c r="C16" i="80"/>
  <c r="D15" i="80"/>
  <c r="C15" i="80" s="1"/>
  <c r="D14" i="80"/>
  <c r="C14" i="80" s="1"/>
  <c r="D13" i="80"/>
  <c r="C13" i="80" s="1"/>
  <c r="D12" i="80"/>
  <c r="C12" i="80" s="1"/>
  <c r="D11" i="80"/>
  <c r="C11" i="80" s="1"/>
  <c r="D10" i="80"/>
  <c r="M21" i="77"/>
  <c r="L21" i="77"/>
  <c r="K21" i="77"/>
  <c r="J21" i="77"/>
  <c r="I21" i="77"/>
  <c r="H21" i="77"/>
  <c r="G21" i="77"/>
  <c r="F21" i="77"/>
  <c r="E21" i="77"/>
  <c r="D21" i="77"/>
  <c r="C21" i="77"/>
  <c r="N20" i="77"/>
  <c r="N19" i="77"/>
  <c r="N18" i="77"/>
  <c r="N17" i="77"/>
  <c r="N16" i="77"/>
  <c r="N15" i="77"/>
  <c r="N14" i="77"/>
  <c r="N13" i="77"/>
  <c r="N12" i="77"/>
  <c r="N11" i="77"/>
  <c r="M21" i="76"/>
  <c r="L21" i="76"/>
  <c r="K21" i="76"/>
  <c r="J21" i="76"/>
  <c r="I21" i="76"/>
  <c r="H21" i="76"/>
  <c r="G21" i="76"/>
  <c r="F21" i="76"/>
  <c r="E21" i="76"/>
  <c r="D21" i="76"/>
  <c r="N20" i="76"/>
  <c r="N19" i="76"/>
  <c r="N18" i="76"/>
  <c r="N17" i="76"/>
  <c r="N16" i="76"/>
  <c r="N15" i="76"/>
  <c r="N14" i="76"/>
  <c r="N13" i="76"/>
  <c r="N12" i="76"/>
  <c r="N11" i="76"/>
  <c r="F16" i="75"/>
  <c r="E16" i="75"/>
  <c r="G16" i="75" s="1"/>
  <c r="D16" i="75"/>
  <c r="G15" i="75"/>
  <c r="G14" i="75"/>
  <c r="G13" i="75"/>
  <c r="G12" i="75"/>
  <c r="G11" i="75"/>
  <c r="G10" i="75"/>
  <c r="G9" i="75"/>
  <c r="G8" i="75"/>
  <c r="G7" i="75"/>
  <c r="F17" i="74"/>
  <c r="E17" i="74"/>
  <c r="G17" i="74" s="1"/>
  <c r="D17" i="74"/>
  <c r="G16" i="74"/>
  <c r="G15" i="74"/>
  <c r="G14" i="74"/>
  <c r="G13" i="74"/>
  <c r="G12" i="74"/>
  <c r="G11" i="74"/>
  <c r="G10" i="74"/>
  <c r="G9" i="74"/>
  <c r="G8" i="74"/>
  <c r="F17" i="73"/>
  <c r="E17" i="73"/>
  <c r="G16" i="73"/>
  <c r="G15" i="73"/>
  <c r="G14" i="73"/>
  <c r="G13" i="73"/>
  <c r="G12" i="73"/>
  <c r="G11" i="73"/>
  <c r="D17" i="73"/>
  <c r="G10" i="73"/>
  <c r="G9" i="73"/>
  <c r="G8" i="73"/>
  <c r="F17" i="72"/>
  <c r="E17" i="72"/>
  <c r="G16" i="72"/>
  <c r="D17" i="72"/>
  <c r="G15" i="72"/>
  <c r="G14" i="72"/>
  <c r="G13" i="72"/>
  <c r="G12" i="72"/>
  <c r="G11" i="72"/>
  <c r="G10" i="72"/>
  <c r="G9" i="72"/>
  <c r="G8" i="72"/>
  <c r="G17" i="71"/>
  <c r="F17" i="71"/>
  <c r="E17" i="71"/>
  <c r="H16" i="71"/>
  <c r="H15" i="71"/>
  <c r="H14" i="71"/>
  <c r="H13" i="71"/>
  <c r="H12" i="71"/>
  <c r="H11" i="71"/>
  <c r="D17" i="71"/>
  <c r="H10" i="71"/>
  <c r="H9" i="71"/>
  <c r="H8" i="71"/>
  <c r="H16" i="70"/>
  <c r="G16" i="70"/>
  <c r="F16" i="70"/>
  <c r="E16" i="70"/>
  <c r="I15" i="70"/>
  <c r="I14" i="70"/>
  <c r="I13" i="70"/>
  <c r="I12" i="70"/>
  <c r="I11" i="70"/>
  <c r="I10" i="70"/>
  <c r="D16" i="70"/>
  <c r="I9" i="70"/>
  <c r="I8" i="70"/>
  <c r="I7" i="70"/>
  <c r="H16" i="69"/>
  <c r="G16" i="69"/>
  <c r="F16" i="69"/>
  <c r="E16" i="69"/>
  <c r="I15" i="69"/>
  <c r="I14" i="69"/>
  <c r="I13" i="69"/>
  <c r="I12" i="69"/>
  <c r="I11" i="69"/>
  <c r="I10" i="69"/>
  <c r="I9" i="69"/>
  <c r="I8" i="69"/>
  <c r="I7" i="69"/>
  <c r="G17" i="68"/>
  <c r="F17" i="68"/>
  <c r="E17" i="68"/>
  <c r="D17" i="68"/>
  <c r="H16" i="68"/>
  <c r="H15" i="68"/>
  <c r="H14" i="68"/>
  <c r="H13" i="68"/>
  <c r="H12" i="68"/>
  <c r="H11" i="68"/>
  <c r="H10" i="68"/>
  <c r="H9" i="68"/>
  <c r="H8" i="68"/>
  <c r="G16" i="67"/>
  <c r="F16" i="67"/>
  <c r="E16" i="67"/>
  <c r="H15" i="67"/>
  <c r="H14" i="67"/>
  <c r="H13" i="67"/>
  <c r="H12" i="67"/>
  <c r="H11" i="67"/>
  <c r="H10" i="67"/>
  <c r="H9" i="67"/>
  <c r="H8" i="67"/>
  <c r="H7" i="67"/>
  <c r="E11" i="66"/>
  <c r="D11" i="66"/>
  <c r="F6" i="66"/>
  <c r="F11" i="66" s="1"/>
  <c r="G17" i="73" l="1"/>
  <c r="I16" i="70"/>
  <c r="H16" i="67"/>
  <c r="E30" i="83"/>
  <c r="N21" i="76"/>
  <c r="B20" i="82"/>
  <c r="D16" i="67"/>
  <c r="E20" i="83"/>
  <c r="E20" i="82"/>
  <c r="E30" i="82"/>
  <c r="E20" i="81"/>
  <c r="E31" i="81" s="1"/>
  <c r="D20" i="80"/>
  <c r="D30" i="80"/>
  <c r="C10" i="80"/>
  <c r="C20" i="80" s="1"/>
  <c r="B20" i="80"/>
  <c r="N21" i="77"/>
  <c r="G17" i="72"/>
  <c r="H17" i="71"/>
  <c r="I16" i="69"/>
  <c r="H17" i="68"/>
  <c r="C10" i="83"/>
  <c r="C20" i="83" s="1"/>
  <c r="C10" i="82"/>
  <c r="C20" i="82" s="1"/>
  <c r="C17" i="81"/>
  <c r="C20" i="81" s="1"/>
  <c r="E31" i="83" l="1"/>
  <c r="E31" i="82"/>
  <c r="D31" i="80"/>
  <c r="G28" i="63"/>
  <c r="H28" i="63" s="1"/>
  <c r="H26" i="63"/>
  <c r="F24" i="63"/>
  <c r="G24" i="63" s="1"/>
  <c r="H24" i="63" s="1"/>
  <c r="F22" i="63"/>
  <c r="G22" i="63" s="1"/>
  <c r="H22" i="63" s="1"/>
  <c r="G18" i="63"/>
  <c r="H18" i="63" s="1"/>
  <c r="G20" i="63"/>
  <c r="H20" i="63" s="1"/>
  <c r="G16" i="63"/>
  <c r="H16" i="63" s="1"/>
  <c r="G14" i="63"/>
  <c r="H14" i="63" s="1"/>
  <c r="G12" i="63"/>
  <c r="H12" i="63" s="1"/>
  <c r="G10" i="63"/>
  <c r="H10" i="63" s="1"/>
  <c r="F38" i="63"/>
  <c r="E38" i="63"/>
  <c r="D38" i="63"/>
  <c r="G36" i="63"/>
  <c r="E30" i="63"/>
  <c r="D30" i="63"/>
  <c r="H8" i="63" l="1"/>
  <c r="H30" i="63" s="1"/>
  <c r="G30" i="63"/>
  <c r="G38" i="63"/>
  <c r="F30" i="63"/>
  <c r="H36" i="63"/>
  <c r="H38" i="63" s="1"/>
  <c r="K11" i="9"/>
  <c r="L14" i="9" s="1"/>
  <c r="L15" i="9" l="1"/>
  <c r="I7" i="9" s="1"/>
  <c r="G29" i="7"/>
  <c r="I19" i="38" s="1"/>
  <c r="I22" i="38" s="1"/>
  <c r="I19" i="5"/>
  <c r="J19" i="5"/>
  <c r="G25" i="4"/>
  <c r="G9" i="9" l="1"/>
  <c r="H11" i="9" l="1"/>
  <c r="I14" i="9" s="1"/>
  <c r="I15" i="9" l="1"/>
  <c r="H21" i="9" s="1"/>
  <c r="H28" i="38"/>
  <c r="H23" i="38"/>
  <c r="H29" i="38" l="1"/>
  <c r="J22" i="6"/>
  <c r="H12" i="38" s="1"/>
  <c r="H13" i="38" s="1"/>
  <c r="H14" i="38" s="1"/>
  <c r="C34" i="44" l="1"/>
  <c r="C32" i="44"/>
  <c r="B32" i="44"/>
  <c r="E31" i="44"/>
  <c r="E30" i="44"/>
  <c r="E29" i="44"/>
  <c r="E28" i="44"/>
  <c r="E27" i="44"/>
  <c r="E26" i="44"/>
  <c r="E25" i="44"/>
  <c r="E24" i="44"/>
  <c r="E23" i="44"/>
  <c r="E22" i="44"/>
  <c r="C16" i="44"/>
  <c r="C14" i="44"/>
  <c r="B14" i="44"/>
  <c r="E13" i="44"/>
  <c r="E12" i="44"/>
  <c r="E11" i="44"/>
  <c r="E10" i="44"/>
  <c r="E9" i="44"/>
  <c r="E8" i="44"/>
  <c r="C35" i="44" l="1"/>
  <c r="C17" i="44"/>
  <c r="C36" i="44" l="1"/>
  <c r="F9" i="42" l="1"/>
  <c r="I28" i="38" l="1"/>
  <c r="I23" i="38"/>
  <c r="I29" i="38" s="1"/>
  <c r="I13" i="38" l="1"/>
  <c r="I14" i="38" s="1"/>
  <c r="E27" i="1"/>
  <c r="D27" i="1"/>
  <c r="E29" i="1" l="1"/>
  <c r="K21" i="9" l="1"/>
</calcChain>
</file>

<file path=xl/sharedStrings.xml><?xml version="1.0" encoding="utf-8"?>
<sst xmlns="http://schemas.openxmlformats.org/spreadsheetml/2006/main" count="1860" uniqueCount="552">
  <si>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</si>
  <si>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</si>
  <si>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</si>
  <si>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</si>
  <si>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</si>
  <si>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</si>
  <si>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ลูกหนี้เงินทุนโครงการเศรษฐกิจชุมชน</t>
  </si>
  <si>
    <t>รวมสินทรัพย์หมุนเวียน</t>
  </si>
  <si>
    <t>รวมสินทรัพย์</t>
  </si>
  <si>
    <t xml:space="preserve">    หมายเหตุประกอบงบแสดงฐานะการเงินเป็นส่วนหนึ่งของงบการเงินนี้</t>
  </si>
  <si>
    <t>หมายเหตุ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</si>
  <si>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</si>
  <si>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</si>
  <si>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</si>
  <si>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</si>
  <si>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</si>
  <si>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</si>
  <si>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</si>
  <si>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</si>
  <si>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</si>
  <si>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</si>
  <si>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 xml:space="preserve">      รวมหนี้สินและเงินสะสม</t>
  </si>
  <si>
    <t>หมายเหตุประกอบงบแสดงฐานะการเงิน</t>
  </si>
  <si>
    <t>ข้อมูลทั่วไป</t>
  </si>
  <si>
    <t>หมายเหตุ  1   สรุปนโยบายการบัญชีที่สำคัญ</t>
  </si>
  <si>
    <t>ประเภททรัพย์สิน</t>
  </si>
  <si>
    <t>ราคาทรัพย์สิน</t>
  </si>
  <si>
    <t>ชื่อ</t>
  </si>
  <si>
    <t>จำนวนเงิน</t>
  </si>
  <si>
    <t>ก. อสังหาริมทรัพย์</t>
  </si>
  <si>
    <t>ข.  สังหาริมทรัพย์</t>
  </si>
  <si>
    <t>หมายเหตุ  2   งบทรัพย์สิน</t>
  </si>
  <si>
    <t>แหล่งที่มาของทรัพย์สินทั้งหมด</t>
  </si>
  <si>
    <t>รายได้</t>
  </si>
  <si>
    <t>รวม</t>
  </si>
  <si>
    <t>หมายเหตุ  3  เงินสดและเงินฝากธนาคาร</t>
  </si>
  <si>
    <t>เงินฝากธนาคาร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</si>
  <si>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</si>
  <si>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</si>
  <si>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</si>
  <si>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</si>
  <si>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</si>
  <si>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</si>
  <si>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ภาษีหัก ณ  ที่จ่าย</t>
  </si>
  <si>
    <t>เงินประกันสัญญา</t>
  </si>
  <si>
    <t>เงินทุนโครงการเศรษฐกิจชุมชน</t>
  </si>
  <si>
    <t>รายรับจริงสูงกว่ารายจ่ายจริง</t>
  </si>
  <si>
    <t>บวก</t>
  </si>
  <si>
    <t>หัก</t>
  </si>
  <si>
    <t>จ่ายขาดเงินสะสม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</si>
  <si>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</si>
  <si>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</si>
  <si>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</si>
  <si>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</si>
  <si>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จำนวนเงินที่ได้รับ</t>
  </si>
  <si>
    <t>อนุมัติ</t>
  </si>
  <si>
    <t>รายงานรายจ่ายในการดำเนินงานที่จ่ายจากเงินรายรับตามแผนงาน   งบกลาง</t>
  </si>
  <si>
    <t>งบ</t>
  </si>
  <si>
    <t>ประมาณการ</t>
  </si>
  <si>
    <t>งบกลาง</t>
  </si>
  <si>
    <t>งบประมาณ</t>
  </si>
  <si>
    <t>รายงานรายจ่ายในการดำเนินงานที่จ่ายจากเงินรายรับตามแผนงาน.....บริหารงานทั่วไป.....</t>
  </si>
  <si>
    <t>งบบุคลากร</t>
  </si>
  <si>
    <t>เงินเดือน (ฝ่ายการเมือง)</t>
  </si>
  <si>
    <t>เงินเดือน (ฝ่ายประจำ)</t>
  </si>
  <si>
    <t>งบดำเนินงาน</t>
  </si>
  <si>
    <t>ค่าตอบแทน</t>
  </si>
  <si>
    <t>ค่าใช้สอย</t>
  </si>
  <si>
    <t>ค่าวัสดุ</t>
  </si>
  <si>
    <t>ค่าสาธารณูปโภค</t>
  </si>
  <si>
    <t>งบลงทุน</t>
  </si>
  <si>
    <t>ค่าครุภัณฑ์</t>
  </si>
  <si>
    <t>ค่าที่ดินและสิ่งก่อสร้าง</t>
  </si>
  <si>
    <t>งบเงินอุดหนุน</t>
  </si>
  <si>
    <t>เงินอุดหนุน</t>
  </si>
  <si>
    <t>งานบริหารงานทั่วไป</t>
  </si>
  <si>
    <t>งานวางแผนสถิติและ</t>
  </si>
  <si>
    <t>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</si>
  <si>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</si>
  <si>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รายงานรายจ่ายในการดำเนินงานที่จ่ายจากเงินรายรับตามแผนงาน.....การรักษาความสงบภายใน....</t>
  </si>
  <si>
    <t>เกี่ยวกับการรักษา</t>
  </si>
  <si>
    <t>ความสงบภายใน</t>
  </si>
  <si>
    <t>งานเทศกิจ</t>
  </si>
  <si>
    <t>งานป้องกันฝ่ายพลเรือน</t>
  </si>
  <si>
    <t>และระงับอัคคีภัย</t>
  </si>
  <si>
    <t>รายงานรายจ่ายในการดำเนินงานที่จ่ายจากเงินรายรับตามแผนงาน.....การศึกษา....</t>
  </si>
  <si>
    <t>เกี่ยวกับการศึกษา</t>
  </si>
  <si>
    <t>งานระดับก่อนวัย</t>
  </si>
  <si>
    <t>เรียนและประศึกษา</t>
  </si>
  <si>
    <t>งานระดับ</t>
  </si>
  <si>
    <t>มัธยมศึกษา</t>
  </si>
  <si>
    <t>งานศึกษาไม่</t>
  </si>
  <si>
    <t>กำหนดระดับ</t>
  </si>
  <si>
    <t>รายงานรายจ่ายในการดำเนินงานที่จ่ายจากเงินรายรับตามแผนงาน.....สาธารณสุข....</t>
  </si>
  <si>
    <t>เกี่ยวกับสาธารณสุข</t>
  </si>
  <si>
    <t>งานโรงพยาบาล</t>
  </si>
  <si>
    <t>งานบริการสาธารณสุข</t>
  </si>
  <si>
    <t>และงานสาธารณสุขอื่น</t>
  </si>
  <si>
    <t>งานศูนย์บริการ</t>
  </si>
  <si>
    <t>สาธารณสุข</t>
  </si>
  <si>
    <t>เกี่ยวกับการเคหะ</t>
  </si>
  <si>
    <t>และชุมชน</t>
  </si>
  <si>
    <t>งานไฟฟ้าถนน</t>
  </si>
  <si>
    <t>งานกำจัดขยะ</t>
  </si>
  <si>
    <t>มูลฝอยและสิ่ง</t>
  </si>
  <si>
    <t>ปฏิกูล</t>
  </si>
  <si>
    <t>รายงานรายจ่ายในการดำเนินงานที่จ่ายจากเงินรายรับตามแผนงาน.....สร้างความเข็มแข็งของชุมชน...</t>
  </si>
  <si>
    <t>เกี่ยวกับการสร้างความ</t>
  </si>
  <si>
    <t>เข้มแข็งของชุมชน</t>
  </si>
  <si>
    <t>งานส่งเสริมและ</t>
  </si>
  <si>
    <t>สนับสนุนความ</t>
  </si>
  <si>
    <t>เข้มแข็งชุมชน</t>
  </si>
  <si>
    <t>รายงานรายจ่ายในการดำเนินงานที่จ่ายจากเงินรายรับตามแผนงาน....การศาสนาวัฒนธรรมและนันทนาการ....</t>
  </si>
  <si>
    <t>งานกีฬาและ</t>
  </si>
  <si>
    <t>นันทนาการ</t>
  </si>
  <si>
    <t>งานศาสนาและ</t>
  </si>
  <si>
    <t>วัฒนธรรม</t>
  </si>
  <si>
    <t>ท้องถิ่น</t>
  </si>
  <si>
    <t>รายงานรายจ่ายในการดำเนินงานที่จ่ายจากเงินรายรับตามแผนงาน.....อุตสาหกรรมและการโยธา...</t>
  </si>
  <si>
    <t>เกี่ยวกับอุตสาหกรรม</t>
  </si>
  <si>
    <t>และการโยธา</t>
  </si>
  <si>
    <t>งานก่อสร้างโครงสร้าง</t>
  </si>
  <si>
    <t>พื้นฐาน</t>
  </si>
  <si>
    <t>รายงานรายจ่ายในการดำเนินงานที่จ่ายจากเงินรายรับตามแผนงาน.....การเกษตร..</t>
  </si>
  <si>
    <t>งานส่งเสริมการเกษตร</t>
  </si>
  <si>
    <t>งานอนุรักษ์แหล่งน้ำ</t>
  </si>
  <si>
    <t>และป่าไม้</t>
  </si>
  <si>
    <t>รายงานรายจ่ายในการดำเนินงานที่จ่ายจากเงินรายรับตามแผนงานรวม</t>
  </si>
  <si>
    <t>บริหาร</t>
  </si>
  <si>
    <t>งานทั่ว</t>
  </si>
  <si>
    <t>ไป</t>
  </si>
  <si>
    <t>การรักษา</t>
  </si>
  <si>
    <t>ความ</t>
  </si>
  <si>
    <t>สงบภายใน</t>
  </si>
  <si>
    <t>การศึกษา</t>
  </si>
  <si>
    <t>เคหะและ</t>
  </si>
  <si>
    <t>ชุมชน</t>
  </si>
  <si>
    <t>สร้าง</t>
  </si>
  <si>
    <t>ความเข้ม</t>
  </si>
  <si>
    <t>แข็งของ</t>
  </si>
  <si>
    <t>การศาสนา</t>
  </si>
  <si>
    <t>และ</t>
  </si>
  <si>
    <t>อุตสาหกรรม</t>
  </si>
  <si>
    <t>การเกษตร</t>
  </si>
  <si>
    <t>การพาณิชย์</t>
  </si>
  <si>
    <t>เงินเดือน(ฝ่ายการเมือง)</t>
  </si>
  <si>
    <t>รายงานรายจ่ายในการดำเนินงานที่จ่ายจากเงินสะสม</t>
  </si>
  <si>
    <t>รายจ่าย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</si>
  <si>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</si>
  <si>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</si>
  <si>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งบแสดงผลการดำเนินงานจ่ายจากเงินรายรับ</t>
  </si>
  <si>
    <t>รายการ</t>
  </si>
  <si>
    <t>เงินเดือน(ฝ่ายประจำ)</t>
  </si>
  <si>
    <t>ค่าที่ดินและสิ่งก่อสร้าง(หมายเหตุ 2)</t>
  </si>
  <si>
    <t>รวมรายจ่าย</t>
  </si>
  <si>
    <t>รายรับ</t>
  </si>
  <si>
    <t>หมวดภาษีอากร</t>
  </si>
  <si>
    <t>หมวดค่าธรรมเนียม ค่าปรับและค่าใบอนุญาต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</si>
  <si>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</si>
  <si>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</si>
  <si>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</si>
  <si>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</si>
  <si>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</si>
  <si>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รวมรายรับ</t>
  </si>
  <si>
    <t>รายรับสูงกว่าหรือ(ต่ำกว่า)รายจ่าย</t>
  </si>
  <si>
    <t>หมวดรายได้จากทรัพย์สิน</t>
  </si>
  <si>
    <t>การ</t>
  </si>
  <si>
    <t>งบแสดงผลการดำเนินงานจ่ายจากเงินรายรับและเงินสะสม</t>
  </si>
  <si>
    <t>สำนักปลัด</t>
  </si>
  <si>
    <t xml:space="preserve"> </t>
  </si>
  <si>
    <t>กองคลัง</t>
  </si>
  <si>
    <t xml:space="preserve">  </t>
  </si>
  <si>
    <t>กองช่าง</t>
  </si>
  <si>
    <t>รหัสบัญชี</t>
  </si>
  <si>
    <t>เดบิท</t>
  </si>
  <si>
    <t>เครดิต</t>
  </si>
  <si>
    <t xml:space="preserve">รายจ่ายค้างจ่าย </t>
  </si>
  <si>
    <t>งบทดลองหลังปิดบัญชี</t>
  </si>
  <si>
    <t>เงินงบประมาณ</t>
  </si>
  <si>
    <t>งานบริหารทั่วไป</t>
  </si>
  <si>
    <t>แผนงานบริหารงานทั่วไป</t>
  </si>
  <si>
    <t>แผนงานการศึกษา</t>
  </si>
  <si>
    <t>ค่าก่อสร้างสิ่งสาธารณูปโภค</t>
  </si>
  <si>
    <t>รวมจ่ายจากเงิน</t>
  </si>
  <si>
    <t>รวมจ่ายจาก</t>
  </si>
  <si>
    <t>ลำดับที่</t>
  </si>
  <si>
    <t>บาท</t>
  </si>
  <si>
    <t>รายรับจริง</t>
  </si>
  <si>
    <t xml:space="preserve"> +</t>
  </si>
  <si>
    <t>สูง</t>
  </si>
  <si>
    <t xml:space="preserve"> -</t>
  </si>
  <si>
    <t>ต่ำ</t>
  </si>
  <si>
    <t>รายรับตามประมาณการ</t>
  </si>
  <si>
    <t>หมวดค่าธรรมเนียม ค่าปรับและใบอนุญาต</t>
  </si>
  <si>
    <t>ภาษีจัดสรร</t>
  </si>
  <si>
    <t>รวมเงินตามประมาณการรายรับทั้งสิ้น</t>
  </si>
  <si>
    <t>เงินอุดหนุนที่รัฐบาลให้โดยระบุวัตถุประสงค์</t>
  </si>
  <si>
    <t>รวมเงินอุดหนุนที่รัฐบาลให้โดยระบุวัตถุประสงค์</t>
  </si>
  <si>
    <t>รวมรายรับทั้งสิ้น</t>
  </si>
  <si>
    <t>รายจ่ายจริง</t>
  </si>
  <si>
    <t>รายจ่ายตามประมาณการ</t>
  </si>
  <si>
    <t xml:space="preserve">งบกลาง </t>
  </si>
  <si>
    <t>รวมรายจ่ายตามประมาณการรายจ่ายทั้งสิ้น</t>
  </si>
  <si>
    <t>รายจ่ายที่จ่ายจากเงินอุดหนุที่รัฐบาลให้โดยระบุวัตถุประสงค์</t>
  </si>
  <si>
    <t>รวมจ่ายที่จ่ายจากเงินอุดหนุนที่รัฐบาลให้โดยระบุวัตถุประสงค์</t>
  </si>
  <si>
    <t>รวมรายจ่ายทั้งสิ้น</t>
  </si>
  <si>
    <t xml:space="preserve">                                                   สูงกว่า</t>
  </si>
  <si>
    <t xml:space="preserve">                                                    ( ต่ำกว่า )</t>
  </si>
  <si>
    <t>รายงานรายจ่ายในการดำเนินงานที่จ่ายจากเงินรายรับตามแผนงาน.....เคหะและชุมชน....</t>
  </si>
  <si>
    <t>(หมายเหตุ  1)</t>
  </si>
  <si>
    <t>ประกอบงบแสดงผลการดำเนินงานที่จ่ายจากเงินรายรับ</t>
  </si>
  <si>
    <t>หมวด/ประเภท</t>
  </si>
  <si>
    <t>1. ค่าครุภัณฑ์</t>
  </si>
  <si>
    <t>2.  ค่าที่ดินและสิ่งก่อสร้าง</t>
  </si>
  <si>
    <t>(หมายเหตุ  2)</t>
  </si>
  <si>
    <t>ประกอบงบแสดงผลการดำเนินงานที่จ่ายจากเงินรายรับและเงินสะสม</t>
  </si>
  <si>
    <t>ชื่อ - สกุล  ผู้ยืม</t>
  </si>
  <si>
    <t>โครงการที่ยืม</t>
  </si>
  <si>
    <t>หมายเหตุ  10   เงินสะสม</t>
  </si>
  <si>
    <t>รายละเอียดแนบท้ายหมายเหตุ  10   เงินสะสม</t>
  </si>
  <si>
    <t>หมายเหตุ  11   เงินทุนสำรองเงินสะสม</t>
  </si>
  <si>
    <t>11012001</t>
  </si>
  <si>
    <t>11012002</t>
  </si>
  <si>
    <t>11045000</t>
  </si>
  <si>
    <t>21010000</t>
  </si>
  <si>
    <t>31000000</t>
  </si>
  <si>
    <t>32000000</t>
  </si>
  <si>
    <t>เงินรับฝากภาษีหัก ณ ที่จ่าย</t>
  </si>
  <si>
    <t>เงินรับฝากเงินรอคืนจังหวัด</t>
  </si>
  <si>
    <t>เงินรับฝากเงินทุนโครงการเศรษฐกิจชุมชน</t>
  </si>
  <si>
    <t>21040001</t>
  </si>
  <si>
    <t>21040008</t>
  </si>
  <si>
    <t>21040014</t>
  </si>
  <si>
    <t>21040016</t>
  </si>
  <si>
    <t>21040099</t>
  </si>
  <si>
    <t>ณ วันที่    30  กันยายน   2561</t>
  </si>
  <si>
    <t>ณ  วันที่   30   กันยายน   2561</t>
  </si>
  <si>
    <t>ปี 2561</t>
  </si>
  <si>
    <t>ปี 2560</t>
  </si>
  <si>
    <t>สำหรับปี  สิ้นสุดวันที่   30   กันยายน  2561</t>
  </si>
  <si>
    <t>สำหรับปี  สิ้นสุดวันที่  30   กันยายน   2561</t>
  </si>
  <si>
    <t>สำหรับปี  สิ้นสุดวันที่  30  กันยายน   2561</t>
  </si>
  <si>
    <t>สำหรับปี  สิ้นสุดวันที่  30  กันยายน  2561</t>
  </si>
  <si>
    <t>ปี  2561</t>
  </si>
  <si>
    <t>ปี  2560</t>
  </si>
  <si>
    <t>ตั้งแต่วันที่  1  ตุลาคม  2560  ถึงวันที่  30   กันยายน  2561</t>
  </si>
  <si>
    <t>เงินรอคืนจังหวัด</t>
  </si>
  <si>
    <t>สำหรับปี   สิ้นสุดวันที่  30  กันยายน  2561</t>
  </si>
  <si>
    <t>เงินสะสม  1   ตุลาคม  2560</t>
  </si>
  <si>
    <t xml:space="preserve">          (เงินทุนสำรองเงินสะสม)</t>
  </si>
  <si>
    <r>
      <rPr>
        <b/>
        <u/>
        <sz val="14"/>
        <color theme="1"/>
        <rFont val="TH SarabunPSK"/>
        <family val="2"/>
      </rPr>
      <t xml:space="preserve">หัก </t>
    </r>
    <r>
      <rPr>
        <sz val="14"/>
        <color theme="1"/>
        <rFont val="TH SarabunPSK"/>
        <family val="2"/>
      </rPr>
      <t xml:space="preserve"> 25%  ของรายรับจริงสูงกว่ารายจ่ายจริง</t>
    </r>
  </si>
  <si>
    <t>เงินสะสม  30  กันยายน   2561</t>
  </si>
  <si>
    <t>การบันทึกบัญชีเพื่อจัดทำงบแสดงฐานะการเงินเป็นไปตามเกณฑ์เงินสดและเกณฑ์คงค้างตามประกาศ</t>
  </si>
  <si>
    <t>กระทรวงมหาดไทยเรื่อง หลักเกณฑ์และวิธีปฏิบัติการบันทึกบัญชี   การจัดทำทะเบียน  และรายงานการเงินของ</t>
  </si>
  <si>
    <t>เงินฝากธนาคารกรุงไทย จำกัด (มหาชน)</t>
  </si>
  <si>
    <t>เงินฝากธนาคารเพื่อการเกษตรและสหกรณ์การเกษตร</t>
  </si>
  <si>
    <t>เงินฝากธนาคารออมสิน</t>
  </si>
  <si>
    <t>รายจ่ายเพื่อให้ได้มาซึ่งบริการ</t>
  </si>
  <si>
    <t>แผนงานเคหะและชุมชน</t>
  </si>
  <si>
    <t>รายรับจริงสูงกว่ารายจ่ายจริงหลังหักเงินทุนสำรองเงินสะสม</t>
  </si>
  <si>
    <t>เงินสะสม  30  กันยายน  2560   ประกอบด้วย</t>
  </si>
  <si>
    <t>สำหรับปี   สิ้นสุดวันที่  30  กันยายน   2561</t>
  </si>
  <si>
    <t>ยกมาจากปีงบประมาณ   2560</t>
  </si>
  <si>
    <t>เงินทุนสำรองเงินสะสม  30   กันยายน  2561</t>
  </si>
  <si>
    <t>ตั้งแต่วันที่  1   ตุลาคม  2560  ถึง  30  กันยายน  2561</t>
  </si>
  <si>
    <t>ตั้งแต่วันที่  1   ตุลาคม  2560  ถึง  30  กันยายน   2561</t>
  </si>
  <si>
    <t>ตั้งแต่วันที่  1  ตุลาคม  2560  ถึง   30   กันยายน  2561</t>
  </si>
  <si>
    <t>ตั้งแต่วันที่  1  ตุลาคม  2560  ถึง   30  กันยายน  2561</t>
  </si>
  <si>
    <t>ตั้งแต่วันที่  1  ตุลาคม  2560   ถึง   30  กันยายน  2561</t>
  </si>
  <si>
    <t>ค่าครุภัณฑ์ (หมายเหตุ 1)</t>
  </si>
  <si>
    <t>เกษตร</t>
  </si>
  <si>
    <t>งบแสดงผลการดำเนินงานจ่ายจากเงินรายรับ เงินสะสมและเงินทุนสำรองเงินสะสม</t>
  </si>
  <si>
    <t>งบแสดงผลการดำเนินงานจ่ายจากเงินรายรับ เงินสะสม  เงินทุนสำรองเงินสะสมและเงินกู้</t>
  </si>
  <si>
    <t>ตั้งแต่วันที่  1  ตุลาคม   2560  ถึง   30   กันยายน  2561</t>
  </si>
  <si>
    <t>หน่วยงานย่อย</t>
  </si>
  <si>
    <t>บริหารงานทั่วไป</t>
  </si>
  <si>
    <t>1.4 ตู้เหล็กเก็บเอกสารสำนักงาน แบบ 2 บานทึบ</t>
  </si>
  <si>
    <t>กองการศึกษาฯ</t>
  </si>
  <si>
    <t>เคหะและชุมชน</t>
  </si>
  <si>
    <t>รวมเป็นเงินทั้งสิ้น (-เจ็ดหมื่นหนึ่งพันแปดร้อยแปดสิบบาทถ้วน-)</t>
  </si>
  <si>
    <t>ตั้งแต่วันที่  1  ตุลาคม   2560  ถึง   30   มิถุนายน  2561</t>
  </si>
  <si>
    <t>1.1 ตู้บานเลื่อนกระจกเตี้ย</t>
  </si>
  <si>
    <t>1.2 ตู้เหล็กเก็บเอกสารสำนักงาน แบบ 2 บานทึบ</t>
  </si>
  <si>
    <t>1.3 เก้าอี้สำหรับนั่งทำงาน</t>
  </si>
  <si>
    <t>1.5 ตู้บานเลื่อนกระจก 2  ชั้น</t>
  </si>
  <si>
    <t>1.6 ตู้ใส่แฟ้ม 20  ช่อง</t>
  </si>
  <si>
    <t>1.7 ตู้เหล็ก 3  ลิ้นชัก</t>
  </si>
  <si>
    <t>1.8 เครื่องคอมพิวเตอร์สำหรับสำนักงาน</t>
  </si>
  <si>
    <t>1.9 เครื่องพิมพ์ชนิดเลเซอร์</t>
  </si>
  <si>
    <t>1.10 ค่าบำรุงรักษาโครงสร้างของครุภัณฑ์ขนาดใหญ่</t>
  </si>
  <si>
    <t>ตั้งแต่วันที่  1  ตุลาคม   2560  ถึง   30  กันยายน   2561</t>
  </si>
  <si>
    <t>และหนังสือสั่งการที่เกี่ยวข้อง</t>
  </si>
  <si>
    <t>แผนงานสาธารณสุข</t>
  </si>
  <si>
    <t>งบรายรับ - รายจ่าย  ตามงบประมาณรายจ่าย  ประจำปีงบประมาณ  2561</t>
  </si>
  <si>
    <t>องค์การบริหารส่วนตำบลห้วยโจด   อำเภอกระนวน   จังหวัดขอนแก่น</t>
  </si>
  <si>
    <t>องค์การบริหารส่วนตำบลห้วยโจด    อำเภอกระนวน   จังหวัดขอนแก่น</t>
  </si>
  <si>
    <t>องค์การบริหารส่วนตำบลห้วยโจด  อำเภอกระนวน   จังหวัดขอนแก่น</t>
  </si>
  <si>
    <t>องค์การบริหารส่วนตำบลห้วโจด   อำเภอกระนวน   จังหวัดขอนแก่น</t>
  </si>
  <si>
    <t>องค์การบริหารส่วนตำบลห้วยโจด   อำเภอกระนวน จังหวัดขอนแก่น</t>
  </si>
  <si>
    <t>องค์การบริหารส่วนตำบลห้วยโจด    อำเภอกระนวน จังหวัดขอนแก่น</t>
  </si>
  <si>
    <t>องค์การบริหารส่วนตำบลห้วยโจด  อำเภอกระนวน    จังหวัดขอนแก่น</t>
  </si>
  <si>
    <t>องค์การบริหารส่วนตำบลห้วยโจด    อำเภอกระนวน  จังหวัดขอนแก่น</t>
  </si>
  <si>
    <t>องค์การบริหารส่วนตำบลห้วยโจด  อำเภอกระนวน  จังหวัดขอนแก่น</t>
  </si>
  <si>
    <t>องค์การบริหารส่วนตำบลห้วยโจด   อำเภอกระนวน  จังหวัดขอนแก่น</t>
  </si>
  <si>
    <t>เงินฝากธนาคาร- ออมทรัพย์/เผื่อเรียก  (4150015643)</t>
  </si>
  <si>
    <t>เงินฝากธนาคาร- ออมทรัพย์/เผื่อเรียก  (0004222545)</t>
  </si>
  <si>
    <t>เงินฝากธนาคาร- ออมทรัพย์/เผื่อเรียก  (2902437333)</t>
  </si>
  <si>
    <t>เงินฝากธนาคาร- ออมทรัพย์/เผื่อเรียก  (020130525452)</t>
  </si>
  <si>
    <t>เงินฝากธนาคาร- ออมทรัพย์/เผื่อเรียก  (300033324405)</t>
  </si>
  <si>
    <t>เงินฝากธนาคาร- ประจำ  (2904060180)</t>
  </si>
  <si>
    <t>เงินฝากธนาคาร- ประจำ  (300033139019)</t>
  </si>
  <si>
    <t>11042000</t>
  </si>
  <si>
    <t>ลูกหนี้เงินสะสม</t>
  </si>
  <si>
    <t>19040000</t>
  </si>
  <si>
    <t>เงินรับฝากประกันสัญญา</t>
  </si>
  <si>
    <t>เงินรับฝากอื่นๆ-เงินประกันสัญญา</t>
  </si>
  <si>
    <t>เงินรับฝากอื่นๆ-เงินรอคืนจังหวัด</t>
  </si>
  <si>
    <t>เงินรับฝากอื่นๆ-รับคืนเงินเบี้ยังชีพรอคืนจังหวัด</t>
  </si>
  <si>
    <t>เจ้าหนี้เงินสะสม</t>
  </si>
  <si>
    <t>29010000</t>
  </si>
  <si>
    <t>องค์การบริหารส่วนตำบลห้วยโจด   อำเภอกระนวน  จังหวัดขอนแก่น    จากสภาตำบลจัดตั้งเป็น</t>
  </si>
  <si>
    <t>1. ประเภทอาคาร</t>
  </si>
  <si>
    <t>2.ประเภทสิ่งก่อร้าง</t>
  </si>
  <si>
    <t>3.ประเภทคมนาคม</t>
  </si>
  <si>
    <t>7. ครุภัณฑ์ยานพาหนะและขนส่ง</t>
  </si>
  <si>
    <t>1. ครุภัณฑ์สำนักงาน</t>
  </si>
  <si>
    <t>2. ครุภัณฑ์การกีฬา</t>
  </si>
  <si>
    <t>3. ครุภัณฑ์การโยธา</t>
  </si>
  <si>
    <t>4. ครุภัณฑ์ไฟฟ้าและวิทยุ</t>
  </si>
  <si>
    <t>5. ครุภัณฑ์งานบ้านงานครัว</t>
  </si>
  <si>
    <t>6. ครุภัณฑ์โรงงาน</t>
  </si>
  <si>
    <t>8. ครุภัณฑ์การเกษตร</t>
  </si>
  <si>
    <t>9. ครุภัณฑ์ทั่วไป</t>
  </si>
  <si>
    <t>สำรองเงินรายรับ</t>
  </si>
  <si>
    <t>ประเภทออมทรัพย์   เลขที่  4150015643</t>
  </si>
  <si>
    <t>ประเภทออมทรัพย์   เลขที่  0004222545</t>
  </si>
  <si>
    <t>ประเภทออมทรัพย์   เลขที่  2902437333</t>
  </si>
  <si>
    <t>ประเภทออมทรัพย์   เลขที่  2904060180</t>
  </si>
  <si>
    <t>ประเภทเผื่อเรียกพิเศษ    เลขที่  300033324405</t>
  </si>
  <si>
    <t>ประเภทเผื่อเรียก    เลขที่  020130525452</t>
  </si>
  <si>
    <t>ประเภทประจำ   12  เดือน   เลขที่  30003319019</t>
  </si>
  <si>
    <t>เบี้ยยังชีพผู้พิการ</t>
  </si>
  <si>
    <t>กลุ่มปลูกมันสำปะหลัง หมู่ที่ 4</t>
  </si>
  <si>
    <t>นางบังอร พานิช</t>
  </si>
  <si>
    <t>กลุ่มผู้ปลูกอ้อยบ้านห้วยโจด ม.3</t>
  </si>
  <si>
    <t>นางหนูพิน บุญมาก</t>
  </si>
  <si>
    <t>กลุ่มผู้เลี้ยงโค หมู่ที่ 4</t>
  </si>
  <si>
    <t>นางสุปรัชญา  แสนสีมนต์</t>
  </si>
  <si>
    <t>กลุ่มเลี้ยงโค หมู่ที่ 10</t>
  </si>
  <si>
    <t>นายสายตา  วรสิทธิ์</t>
  </si>
  <si>
    <t>กลุ่มเลี้ยงโคกระบือบ้านโป่งแค หมู่ที่ 6</t>
  </si>
  <si>
    <t>นายทองใบ ชัยโสภา</t>
  </si>
  <si>
    <t>นายพวง  สุริยะ</t>
  </si>
  <si>
    <t>กลุ่มเลี้ยงสุกร บ้านโสกเสี้ยว หมู่ที่ 2</t>
  </si>
  <si>
    <t>นางวรรณวิไล  โนนทิง</t>
  </si>
  <si>
    <t>กลุ่มส่งเสริมการเกษตร บ้านนาฝาย หมู่ที่ 8</t>
  </si>
  <si>
    <t>กลุ่มผู้ปลูกอ้อย ม.2</t>
  </si>
  <si>
    <t>นางสมควร  โนนทิง</t>
  </si>
  <si>
    <t>กลุ่มเกษตรไร่นาเลี้ยงสัตว์แบบผสมผสาน ม.2</t>
  </si>
  <si>
    <t>นางหนูไกล ดอกเข็ม</t>
  </si>
  <si>
    <t>กลุ่มส่งเสริมภูมิปัญญาท้องถิ่น ม.1</t>
  </si>
  <si>
    <t>นายถนอม อินท์จันทร์</t>
  </si>
  <si>
    <t>กลุ่มผู้เลี้ยงโค ม.5</t>
  </si>
  <si>
    <t>นางสมบูรณ์  เมืองโข</t>
  </si>
  <si>
    <t>นางสุวันนี  แสนหล้า</t>
  </si>
  <si>
    <t>กลุ่มจักรสานบ้านแสนสุข ม.1</t>
  </si>
  <si>
    <t>นายคำพันธ์  ฝ่ายเคนา</t>
  </si>
  <si>
    <t>กลุ่มกองทุนหมุนเวียนส่งเสริมอาชีพเกษตรกร ม.5</t>
  </si>
  <si>
    <t>ค่ารับวาราร</t>
  </si>
  <si>
    <t>ค่าครุภัณฑ์สำนักงาน</t>
  </si>
  <si>
    <t>ท่อดูดน้ำดับเพลิงพร้อมข้อต่อ</t>
  </si>
  <si>
    <t>ค่าอาหารเสริม(นม)</t>
  </si>
  <si>
    <t>งานไฟฟ้าและถนน</t>
  </si>
  <si>
    <t>ก่อสร้างถนนคอนกรีตเสริมเหล็ก (คสล.) สายข้างบ้านนาน้อยบ้านโนนสัง หมู่ที่ 7</t>
  </si>
  <si>
    <t>ก่อสร้างถนนคอนกรีตเสริมเหล็ก (คสล.) สายบ้านนาฝายถึงถนนลาดยางสายน้ำพอง-กระนวน หมู่ที่ 8</t>
  </si>
  <si>
    <t>ก่อสร้างถนนคอนกรีตเสริมเหล็ก (คสล.) สายป่ารังถึงหนองกุงบ่าง หมู่ที่ 9</t>
  </si>
  <si>
    <t>ก่อสร้างถนนคอนกรีตเสริมเหล็ก (คสล.) สายหลังโรงพยาบาลส่งเสริมสุขภาพบ้านโนนสัง หมู่ที่ 7</t>
  </si>
  <si>
    <t>ก่อสร้างถนนคอนกรีตเสริมเหล็ก(คสล.)สายรอบหมู่บ้านหนองแสง หมู่ที่ 4</t>
  </si>
  <si>
    <t>ปรับปรุงร่องระบายน้ำ คสล. โดยการจัดทำฝาตะแกรงเหล็กสำหรับปิดร่องระบายน้ำ คสล. บ้านโนนสัง หมู่ที่ 7</t>
  </si>
  <si>
    <t xml:space="preserve">รายจ่ายเกี่ยวเนื่องกับการปฏิบัติราชการที่ไม่เข้าลักษณะรายจ่ายหมวดอื่นๆ </t>
  </si>
  <si>
    <t>งานระดับก่อนวัยเรียนและประถมศึกษา</t>
  </si>
  <si>
    <t>งานบริหารทั่วไปเกี่ยวกับธารณสุข</t>
  </si>
  <si>
    <t>ก่อสร้างถนนคอนกรีตเสริมเหล็ก (คสล.) สายข้างบ้านนายวิชัย บ้านโคกสะอาด หมู่ที่ 10</t>
  </si>
  <si>
    <t>ค่ารับวารสาร</t>
  </si>
  <si>
    <t>งานบริหารทั่วไปเกี่ยวกับเคหะและชุมชน</t>
  </si>
  <si>
    <t>ค่าบำรุงและซ่อมแซมทรัพย์สิน</t>
  </si>
  <si>
    <t>เงินรับฝากอื่นๆ เงินประกันสัญญา</t>
  </si>
  <si>
    <t>เงินรับฝากอื่นๆ เงินรอคืนจังหวัด</t>
  </si>
  <si>
    <t>เงินรับฝากอื่นๆ รับคืนเงินเบี้ยยังชีพรอคืนจังหวัด</t>
  </si>
  <si>
    <t>รายการปรับปรุงยอดเงินสะสมระหว่างปี</t>
  </si>
  <si>
    <t>รับคืนเงินสะสม</t>
  </si>
  <si>
    <t>1. เงินสะสมที่สามารถนำไปใช้ได้</t>
  </si>
  <si>
    <t>ทั้งนี้ในปีงบประมาณ 2561 ได้รับอนุมัติให้จ่ายเงินสะสมที่อยู่ระหว่างดำเนินการจำนวน 0.00 บาท</t>
  </si>
  <si>
    <r>
      <rPr>
        <b/>
        <u val="double"/>
        <sz val="16"/>
        <color theme="1"/>
        <rFont val="TH SarabunPSK"/>
        <family val="2"/>
      </rPr>
      <t xml:space="preserve">บวก </t>
    </r>
    <r>
      <rPr>
        <sz val="16"/>
        <color theme="1"/>
        <rFont val="TH SarabunPSK"/>
        <family val="2"/>
      </rPr>
      <t xml:space="preserve">  25%  ของรายรับจริงสูงกว่ารายจ่ายจริง  ปีงบประมาณ  2561  (2,437,802.65 x 25%)</t>
    </r>
  </si>
  <si>
    <t>หนี้สินหมุนเวียนอื่น</t>
  </si>
  <si>
    <t>หมายเหตุ  4   รายได้จากรัฐบาลค้างรับ</t>
  </si>
  <si>
    <t>หมายเหตุ  5   ลูกหนี้เงินสะสม</t>
  </si>
  <si>
    <t>หมายเหตุ  6   ลูกหนี้เงินทุนโครงการเศรษฐกิจชุมชน</t>
  </si>
  <si>
    <t xml:space="preserve">หมายเหตุ   7  รายจ่ายค้างจ่าย </t>
  </si>
  <si>
    <t>หมายเหตุ  8  เงินรับฝาก</t>
  </si>
  <si>
    <t>หมายเหตุ 9  หนี้สินหมุนเวียนอื่น</t>
  </si>
  <si>
    <t xml:space="preserve">ก่อสร้างถนนคอนกรีตเสริมเหล็ก(คสล.) บ้านโนนศิลา - เขตสนามบินบ้านโนนศิลา หมู่ที่ 5 </t>
  </si>
  <si>
    <t>ก่อสร้างถนนคอนกรีตเสริมเหล็ก (คสล.) สายหน้าโรงพยาบาลส่งเสริมสุขภาพบ้านโนนสัง หมู่ที่ 7</t>
  </si>
  <si>
    <t>ก่อสร้างถนนคอนกรีตเสริมเหล็ก (คสล.) สายหน้าบ้านนายสวัสดิ์ บ้านโป่งแค หมู่ที่ 6</t>
  </si>
  <si>
    <t xml:space="preserve">ก่อสร้างถนนคอนกรีตเสริมเหล็ก (คสล.) บ้านห้วยโจด-บ้านเวียงแก้ว </t>
  </si>
  <si>
    <t>ก่อสร้างถนนคอนกรีตเสริมเหล็ก (คสล.) สายบ้านแสนสุข หมู่ที่ 1 - เขตตำบลหนองโก</t>
  </si>
  <si>
    <t>ก่อสร้างถนนคอนกรีตเสริมเหล็ก (คสล.) สายหนองฝาย บ้านนาฝาย หมู่ที่ 8</t>
  </si>
  <si>
    <t>ก่อสร้างถนนคอนกรีตเสริมเหล็ก (คสล.) สายข้างบ้านดาบจ่อย บ้านโคกสะอาด หมู่ที่ 10</t>
  </si>
  <si>
    <t>ก่อสร้างถนนคอนกรีตเสริมเหล็ก (คสล.) สายรอบบ้านห้วยโจด หมู่ที่ 11</t>
  </si>
  <si>
    <t>ก่อสร้างถนนคอนกรีตเสริมเหล็ก (คสล.) สายคุ้มตะวันสีทอง</t>
  </si>
  <si>
    <t xml:space="preserve">ก่อสร้างถนนคอนกรีตเสริมเหล็ก (คสล.) สายรอบบ้านหนองแสง หมู่ที่ 4 </t>
  </si>
  <si>
    <t>ก่อสร้างถนนคอนกรีตเสริมเหล็ก (คสล.) บ้านป่ารัง หมู่ที่ 9 - โนนบ้านฮ่าง</t>
  </si>
  <si>
    <t>โครงการก่อสร้างท่อลอดเหลี่ยม คสล. ข้ามลำห้วยทรายบ้านโป่งแค หมู่ที่  6</t>
  </si>
  <si>
    <t>หมายเหตุ  :    องค์การบริหารส่วนตำบลห้วยโจด ไม่มีจ่ายจากเงินทุนสำรองเงินสะสม</t>
  </si>
  <si>
    <t>หมายเหตุ  :    องค์การบริหารส่วนตำบลห้วยโจด  ไม่มีจ่ายจากเงินกู้</t>
  </si>
  <si>
    <t>1.1 ตู้เหล็กแบบบานเลื่อน</t>
  </si>
  <si>
    <t>1.2 ตู้เหล็กแบบบานเลื่อน</t>
  </si>
  <si>
    <t>1.3 ตู้บานแบบ 2 บานประตูปิด-เปิด</t>
  </si>
  <si>
    <t>1.4 ตู้บานแบบ 2 บานประตูปิด-เปิด</t>
  </si>
  <si>
    <t>1.5 ตู้บานแบบ 2 บานประตูปิด-เปิด</t>
  </si>
  <si>
    <t xml:space="preserve">1.6 คอมพิวเตอร์ตั้งโต๊ะ </t>
  </si>
  <si>
    <t xml:space="preserve">1.7 คอมพิวเตอร์ตั้งโต๊ะ </t>
  </si>
  <si>
    <t>1.9 คอมพิวเตอร์โน๊ตบุ๊ค</t>
  </si>
  <si>
    <t>1.8 คอมพิวเตอร์โน๊ตบุ๊ค</t>
  </si>
  <si>
    <t>1.10 เครื่องพิมพ์แบบฉีดหมึก (Inkjet Printer) A3</t>
  </si>
  <si>
    <t>1.12 เครื่องพิมพ์แบบฉีดหมึก</t>
  </si>
  <si>
    <t>1.14 พัดลมอุตาหกรรมแบบตั้งพื้น 25"</t>
  </si>
  <si>
    <t>1.15  กล้องดิจิตอล พร้อมเลนส์</t>
  </si>
  <si>
    <t>1.18 ชุดตู้ลำโพงเอนกประสงค์ขนาด 15 นิ้ว</t>
  </si>
  <si>
    <t>1.17 ผ้าม่านพร้อมฉากกั้น</t>
  </si>
  <si>
    <t>1.19 สายส่งน้ำดับเพลิงพร้อมอุปกรณ์</t>
  </si>
  <si>
    <t>รวมเป็นเงินทั้งสิ้น (-สองแสนสามหมื่นแปดพันบาทถ้วน-)</t>
  </si>
  <si>
    <t>2.4  โครงการก่อสร้างถนนคอนกรีตเสริมเหล็ก ม.4</t>
  </si>
  <si>
    <t>2.10 โครงการก่อสร้างถนนคอนกรีตเสริมเหล็ก ม.4</t>
  </si>
  <si>
    <t>2.17  โครงการก่อสร้างถนนคอนกรีตเสริมเหล็ก ม.3</t>
  </si>
  <si>
    <t>2.1  โครงการก่อสร้างถนนคอนกรีตเสริมเหล็ก ม.6</t>
  </si>
  <si>
    <t>2.2  โครงการก่อสร้างถนนคอนกรีตเสริมเหล็ก ม.7</t>
  </si>
  <si>
    <t>2.3  โครงการก่อสร้างถนนคอนกรีตเสริมเหล็ก ม.1</t>
  </si>
  <si>
    <t>2.5  โครงการก่อสร้างร่องระบายน้ำ ม.10</t>
  </si>
  <si>
    <t>2.6  โครงการก่อสร้างถนนคอนกรีตเสริมเหล็ก ม.8</t>
  </si>
  <si>
    <t>2.7  โครงการก่อสร้างถนนคอนกรีตเสริมเหล็ก ม.2</t>
  </si>
  <si>
    <t>2.8  โครงการปรับปรุงฝายน้ำล้น ม.11</t>
  </si>
  <si>
    <t>2.9  โครงการก่อสร้างถนนคอนกรีตเสริมเหล็ก ม.9</t>
  </si>
  <si>
    <t>2.10 โครงการก่อสร้างถนนคอนกรีตเสริมเหล็ก ม.5</t>
  </si>
  <si>
    <t>2.11 โครงการก่อสร้างถนนคอนกรีตเสริมเหล็ก ม.5</t>
  </si>
  <si>
    <t>2.12 โครงการวางท่อระบายน้ำ ม.6</t>
  </si>
  <si>
    <t>2.13 โครงการก่อสร้างร่องระบายน้ำ ม.7</t>
  </si>
  <si>
    <t>2.14 โครงการขยายผิวจราจรถนนคอนกรีตเสริมเหล็ก ม.5</t>
  </si>
  <si>
    <t>2.15 โครงการก่อสร้างถนนคอนกรีตเสริมเหล็ก ม.6</t>
  </si>
  <si>
    <t>2.16 โครงการก่อสร้างถนนคอนกรีตเสริมเหล็ก ม.11</t>
  </si>
  <si>
    <t>รวมเป็นเงินทั้งสิ้น (-สี่ล้านสามแสนเจ็ดหมื่นห้าพันเก้าร้อยบาทถ้วน-)</t>
  </si>
  <si>
    <t>2.18  โครงการก่อสร้างถนนคอนกรีตเสริมเหล็ก ม.7</t>
  </si>
  <si>
    <t>2.19  โครงการก่อสร้างถนนคอนกรีตเสริมเหล็ก ม.10</t>
  </si>
  <si>
    <t>2.20  โครงการก่อสร้างถนนคอนกรีตเสริมเหล็ก ม.8</t>
  </si>
  <si>
    <t>2.21  โครงการก่อสร้างถนนคอนกรีตเสริมเหล็ก ม.9</t>
  </si>
  <si>
    <t>2.22  โครงการก่อสร้างถนนคอนกรีตเสริมเหล็ก ม.7</t>
  </si>
  <si>
    <t>2.23  โครงการก่อสร้างถนนคอนกรีตเสริมเหล็ก ม.4</t>
  </si>
  <si>
    <t>2.24  ปรับปรุงร่องระบายน้ำ ทำฝาปิด ม.7</t>
  </si>
  <si>
    <t>2.25  ปรับปรุงร่องระบายน้ำ ทำฝาปิด ม.10</t>
  </si>
  <si>
    <t>2.  ค่าที่ดินและสิ่งก่อสร้าง (จ่ายจากเงินสะสม)</t>
  </si>
  <si>
    <t xml:space="preserve">2.  ค่าที่ดินและสิ่งก่อสร้าง </t>
  </si>
  <si>
    <t>2.1  โครงการก่อสร้างถนนคอนกรีตเสริมเหล็ก ม.5</t>
  </si>
  <si>
    <t>2.3  โครงการก่อสร้างถนนคอนกรีตเสริมเหล็ก ม.6</t>
  </si>
  <si>
    <t>2.4  โครงการก่อสร้างถนนคอนกรีตเสริมเหล็ก บ้านห้วยโจด- บ้านเวียงแก้ว</t>
  </si>
  <si>
    <t>2.5  โครงการก่อสร้างถนนคอนกรีตเสริมเหล็ก ม.1</t>
  </si>
  <si>
    <t>2.7  โครงการก่อสร้างถนนคอนกรีตเสริมเหล็ก ม.10</t>
  </si>
  <si>
    <t>2.8  โครงการก่อสร้างถนนคอนกรีตเสริมเหล็ก ม.11</t>
  </si>
  <si>
    <t>2.9  โครงการก่อสร้างถนนคอนกรีตเสริมเหล็ก สายคุ้มตะวันสีทอง ม.2</t>
  </si>
  <si>
    <t>2.11 โครงการก่อสร้างถนนคอนกรีตเสริมเหล็ก ม.9</t>
  </si>
  <si>
    <t>รวมเป็นเงินทั้งสิ้น (-สองล้านแปดแสนสี่หมื่นแปดพันเจ็ดร้อยบาทถ้วน-)</t>
  </si>
  <si>
    <t>จ่ายจากเงินสะสม</t>
  </si>
  <si>
    <t>จ่ายจากเงินรายรับ</t>
  </si>
  <si>
    <t>จากเงินรายรับและเงินสะสมเป็นเงินทั้งสิ้น</t>
  </si>
  <si>
    <t>อำเภอกระนวน  จังหวัดขอนแก่น   ลงวันที่  15  ธันวาคม  2539</t>
  </si>
  <si>
    <t xml:space="preserve">                            (นางสาวบุษบา  วงษ์ชาลี)                                                     (นางสาวกันทิมา  รินทะรักษ์)</t>
  </si>
  <si>
    <t xml:space="preserve">                    ปลัดองค์การบริหารส่วนตำบลห้วยโจด                                     นายกองค์การบริหารส่วนตำบลห้วยโจด</t>
  </si>
  <si>
    <t xml:space="preserve">                            (นายนิติธร  ชาญวิรัตน์)                                                           (นายพิทักษ์  ตามบุญ)</t>
  </si>
  <si>
    <t xml:space="preserve">                             นักวิชาการเงินและบัญชี                                                            ผู้อำนวยการกองคลัง       </t>
  </si>
  <si>
    <t>องค์การบริหารส่วนตำบลและให้โอนบรรดางบประมาณทรัพย์สิน  สิทธิ สิทธิเรียกร้อง หนี้  และเจ้าหน้าที่ ของตำบล</t>
  </si>
  <si>
    <t>ไปเป็นขององค์การบริหารส่วนตำบลตามประกาศกระทรวงมหาดไทย เรื่อง  จัดตั้งองค์การบริหารส่วนตำบลห้วยโจด</t>
  </si>
  <si>
    <t>ปรับปรุงร่อยระบายน้ำ คสล. โดยการจัดทำฝาตะแกรงเหล็กสำหรับปิดร่องระบายน้ำ คสล. บ้านโคกสะอาด ม. 10</t>
  </si>
  <si>
    <t xml:space="preserve">                       (นางสาวบุษบา  วงษ์ชาลี)                           (นางสาวกันทิมา  รินทะรักษ์)</t>
  </si>
  <si>
    <t xml:space="preserve">                        นักวิชาการเงินและบัญชี                                ผู้อำนวยการกองคลัง</t>
  </si>
  <si>
    <t xml:space="preserve">                       (นายนิติธร  ชาญวิรัตน์)                                  (นายพิทักษ์  ตามบุญ)</t>
  </si>
  <si>
    <t xml:space="preserve">                ปลัดองค์การบริหาร่วนตำบลห้วยโจด                   นายกองค์การบริหารส่วนตำบลห้วยโจด</t>
  </si>
  <si>
    <t>รายละเอียดแนบท้ายหมายเหตุ  11   เงินทุนสำรองเงินสะสม</t>
  </si>
  <si>
    <t>งบทดลองก่อนปิดบัญชี</t>
  </si>
  <si>
    <t>ภาษีโรงเรือนและที่ดิน</t>
  </si>
  <si>
    <t>ภาษีบำรุงท้องที่</t>
  </si>
  <si>
    <t>ภาษีป้าย</t>
  </si>
  <si>
    <t>ค่าธรรมเนียมเกี่ยวกับใบอนุญาตการขายสุรา</t>
  </si>
  <si>
    <t>ค่าธรรมเนียมกำจัดขยะมูลฝอย</t>
  </si>
  <si>
    <t>ค่าธรรมเนียมเกี่ยวกับทะเบียนพาณิชย์</t>
  </si>
  <si>
    <t>ค่าธรรมเนียมเกี่ยวกับการควบคุมอาคาร</t>
  </si>
  <si>
    <t>ใบอนุญาตรับทำการเก็บ ขน สิ่งปฏิกูลหรือมูลฝอย</t>
  </si>
  <si>
    <t>ใบอนุญาตประกอบการค้าสำหรับกิจการที่เป็นอันตรายต่อสุขภาพ</t>
  </si>
  <si>
    <t>ค่าใบอนุญาตจัดตั้งสถานที่จำหน่ายอาหารหรือสะสมอาหารฯ</t>
  </si>
  <si>
    <t>ดอกเบี้ย</t>
  </si>
  <si>
    <t>ค่าจำหน่ายเศษของ</t>
  </si>
  <si>
    <t>รายได้เบ็ดเตล็ดอื่น ๆ</t>
  </si>
  <si>
    <t>ภาษีและค่าธรรมเนียมรถยนต์และล้อเลื่อน</t>
  </si>
  <si>
    <t>ภาษีมูลค่าเพิ่มตาม พ.ร.บ. กำหนดแผน</t>
  </si>
  <si>
    <t>ภาษีมูลค่าเพิ่มตาม พ.ร.บ. จัดสรรรายได้ฯ</t>
  </si>
  <si>
    <t>ภาษีธุรกิจเฉพาะ</t>
  </si>
  <si>
    <t>ภาษีสรรพสามิต</t>
  </si>
  <si>
    <t>ค่าภาคหลวงแร่</t>
  </si>
  <si>
    <t>ค่าภาคหลวงปิโตรเลียม</t>
  </si>
  <si>
    <t>ค่าธรรมเนียมจดทะเบียนสิทธิและนิติกรรมตามประมวลกฎหมายที่ดิน</t>
  </si>
  <si>
    <t>ค่าธรรมเนียมการใช้น้ำบาดาล</t>
  </si>
  <si>
    <t>41100001</t>
  </si>
  <si>
    <t>41100002</t>
  </si>
  <si>
    <t>41100003</t>
  </si>
  <si>
    <t>41210004</t>
  </si>
  <si>
    <t>41210007</t>
  </si>
  <si>
    <t>41210029</t>
  </si>
  <si>
    <t>41210030</t>
  </si>
  <si>
    <t>41230001</t>
  </si>
  <si>
    <t>41230003</t>
  </si>
  <si>
    <t>41230004</t>
  </si>
  <si>
    <t>41230007</t>
  </si>
  <si>
    <t>41300003</t>
  </si>
  <si>
    <t>41500002</t>
  </si>
  <si>
    <t>41599999</t>
  </si>
  <si>
    <t>42100001</t>
  </si>
  <si>
    <t>42100002</t>
  </si>
  <si>
    <t>42100004</t>
  </si>
  <si>
    <t>42100005</t>
  </si>
  <si>
    <t>42100007</t>
  </si>
  <si>
    <t>42100012</t>
  </si>
  <si>
    <t>42100013</t>
  </si>
  <si>
    <t>42100015</t>
  </si>
  <si>
    <t>42100017</t>
  </si>
  <si>
    <t>43100002</t>
  </si>
  <si>
    <t>51100000</t>
  </si>
  <si>
    <t>52100000</t>
  </si>
  <si>
    <t>52200000</t>
  </si>
  <si>
    <t>53100000</t>
  </si>
  <si>
    <t>53200000</t>
  </si>
  <si>
    <t>53300000</t>
  </si>
  <si>
    <t>53400000</t>
  </si>
  <si>
    <t>54100000</t>
  </si>
  <si>
    <t>54200000</t>
  </si>
  <si>
    <t>56100000</t>
  </si>
  <si>
    <t>ค่าที่ดินลิ่งก่อสร้าง</t>
  </si>
  <si>
    <t>เงินอุดหนุนทั่วไป สำหรับดำเนินการอำนาจหน้าที่ฯ</t>
  </si>
  <si>
    <t>ค่าใบอนุญาตเกี่ยวกับการควบคุมอาคาร</t>
  </si>
  <si>
    <t>1.20 ท่อดูดน้ำดับเพลิงพร้อมข้อต่อ</t>
  </si>
  <si>
    <t>1.11 เครื่องพิมพ์ ชนิดเลเซอร์หรือชนิด LED สี แบบ Network</t>
  </si>
  <si>
    <t>1.13 พัดลมอุตสาหกรรมแบบตั้งพื้น 25"</t>
  </si>
  <si>
    <t>1.14 พัดลมอุตสาหกรรมแบบตั้งพื้น 25"</t>
  </si>
  <si>
    <t>1.16  โต๊ะพร้อมเก้าอี้นักเรียน</t>
  </si>
  <si>
    <t xml:space="preserve">องค์กรปกครองส่วนท้องถิ่น  เมื่อวันที่  20  มีนาคม พ.ศ.2558  และที่แก้ไขเพิ่มเติม (ฉบับที่  2) ลงวันที่  21 มีนาคม 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</si>
</sst>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\(\ #,##0.00\)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AngsanaUPC"/>
      <family val="1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u val="doubleAccounting"/>
      <sz val="15"/>
      <color theme="1"/>
      <name val="TH SarabunPSK"/>
      <family val="2"/>
    </font>
    <font>
      <b/>
      <u val="singleAccounting"/>
      <sz val="15"/>
      <color theme="1"/>
      <name val="TH SarabunPSK"/>
      <family val="2"/>
    </font>
    <font>
      <u val="singleAccounting"/>
      <sz val="15"/>
      <color theme="1"/>
      <name val="TH SarabunPSK"/>
      <family val="2"/>
    </font>
    <font>
      <u val="singleAccounting"/>
      <sz val="16"/>
      <color theme="1"/>
      <name val="TH SarabunPSK"/>
      <family val="2"/>
    </font>
    <font>
      <b/>
      <u val="doubleAccounting"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 val="double"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u val="double"/>
      <sz val="12"/>
      <color theme="1"/>
      <name val="TH SarabunPSK"/>
      <family val="2"/>
    </font>
    <font>
      <b/>
      <u val="double"/>
      <sz val="11"/>
      <color theme="1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b/>
      <u/>
      <sz val="14"/>
      <color theme="1"/>
      <name val="TH SarabunPSK"/>
      <family val="2"/>
    </font>
    <font>
      <b/>
      <sz val="14"/>
      <name val="TH SarabunPSK"/>
      <family val="2"/>
    </font>
    <font>
      <u val="singleAccounting"/>
      <sz val="14"/>
      <color theme="1"/>
      <name val="TH SarabunPSK"/>
      <family val="2"/>
    </font>
    <font>
      <b/>
      <u val="doubleAccounting"/>
      <sz val="14"/>
      <color theme="1"/>
      <name val="TH SarabunPSK"/>
      <family val="2"/>
    </font>
    <font>
      <sz val="12"/>
      <color rgb="FF000000"/>
      <name val="TH SarabunPSK"/>
      <family val="2"/>
    </font>
    <font>
      <b/>
      <i/>
      <sz val="16"/>
      <color indexed="8"/>
      <name val="TH SarabunPSK"/>
      <family val="2"/>
    </font>
    <font>
      <b/>
      <i/>
      <u val="doubleAccounting"/>
      <sz val="16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18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188" fontId="6" fillId="0" borderId="0" applyFont="0" applyFill="0" applyBorder="0" applyAlignment="0" applyProtection="0"/>
    <xf numFmtId="0" fontId="6" fillId="0" borderId="0"/>
  </cellStyleXfs>
  <cellXfs count="533">
    <xf numFmtId="0" fontId="0" fillId="0" borderId="0" xfId="0"/>
    <xf numFmtId="0" fontId="3" fillId="0" borderId="0" xfId="2" applyFont="1"/>
    <xf numFmtId="0" fontId="3" fillId="0" borderId="0" xfId="2" applyFont="1" applyFill="1"/>
    <xf numFmtId="0" fontId="4" fillId="0" borderId="0" xfId="2" applyFont="1"/>
    <xf numFmtId="0" fontId="4" fillId="0" borderId="0" xfId="2" applyFont="1" applyFill="1"/>
    <xf numFmtId="188" fontId="4" fillId="0" borderId="0" xfId="3" applyFont="1" applyFill="1"/>
    <xf numFmtId="43" fontId="4" fillId="0" borderId="0" xfId="2" applyNumberFormat="1" applyFont="1" applyBorder="1"/>
    <xf numFmtId="0" fontId="3" fillId="0" borderId="0" xfId="2" applyFont="1" applyAlignment="1">
      <alignment horizontal="center"/>
    </xf>
    <xf numFmtId="4" fontId="3" fillId="0" borderId="0" xfId="2" applyNumberFormat="1" applyFont="1" applyAlignment="1">
      <alignment horizontal="right"/>
    </xf>
    <xf numFmtId="0" fontId="8" fillId="0" borderId="0" xfId="2" applyFont="1" applyFill="1" applyAlignment="1">
      <alignment horizontal="left"/>
    </xf>
    <xf numFmtId="0" fontId="9" fillId="0" borderId="0" xfId="2" applyFont="1" applyFill="1"/>
    <xf numFmtId="0" fontId="8" fillId="0" borderId="0" xfId="2" applyFont="1"/>
    <xf numFmtId="0" fontId="9" fillId="0" borderId="0" xfId="2" applyFont="1"/>
    <xf numFmtId="43" fontId="9" fillId="0" borderId="0" xfId="2" applyNumberFormat="1" applyFont="1"/>
    <xf numFmtId="0" fontId="10" fillId="0" borderId="0" xfId="0" applyFont="1"/>
    <xf numFmtId="0" fontId="4" fillId="0" borderId="0" xfId="18" applyFont="1"/>
    <xf numFmtId="0" fontId="4" fillId="0" borderId="0" xfId="18" applyFont="1" applyBorder="1"/>
    <xf numFmtId="43" fontId="4" fillId="0" borderId="0" xfId="18" applyNumberFormat="1" applyFont="1"/>
    <xf numFmtId="43" fontId="4" fillId="0" borderId="0" xfId="4" applyFont="1" applyBorder="1" applyAlignment="1">
      <alignment horizontal="center"/>
    </xf>
    <xf numFmtId="0" fontId="4" fillId="0" borderId="0" xfId="9" applyFont="1"/>
    <xf numFmtId="43" fontId="4" fillId="0" borderId="0" xfId="4" applyFont="1" applyAlignment="1">
      <alignment horizontal="center"/>
    </xf>
    <xf numFmtId="43" fontId="4" fillId="0" borderId="0" xfId="4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187" fontId="12" fillId="0" borderId="0" xfId="1" applyNumberFormat="1" applyFont="1"/>
    <xf numFmtId="0" fontId="12" fillId="0" borderId="0" xfId="0" quotePrefix="1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3" fontId="16" fillId="0" borderId="0" xfId="1" applyFont="1" applyAlignment="1">
      <alignment vertical="center"/>
    </xf>
    <xf numFmtId="43" fontId="15" fillId="0" borderId="0" xfId="1" applyFont="1" applyAlignment="1">
      <alignment vertical="center"/>
    </xf>
    <xf numFmtId="43" fontId="17" fillId="0" borderId="0" xfId="1" applyFont="1" applyAlignment="1">
      <alignment vertical="center"/>
    </xf>
    <xf numFmtId="43" fontId="18" fillId="0" borderId="0" xfId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2" applyFont="1" applyAlignment="1">
      <alignment horizontal="left"/>
    </xf>
    <xf numFmtId="0" fontId="3" fillId="0" borderId="2" xfId="2" applyFont="1" applyBorder="1"/>
    <xf numFmtId="0" fontId="3" fillId="0" borderId="6" xfId="2" applyFont="1" applyBorder="1"/>
    <xf numFmtId="0" fontId="3" fillId="0" borderId="8" xfId="2" applyFont="1" applyBorder="1" applyAlignment="1">
      <alignment horizontal="center"/>
    </xf>
    <xf numFmtId="0" fontId="4" fillId="0" borderId="2" xfId="2" applyFont="1" applyBorder="1"/>
    <xf numFmtId="0" fontId="4" fillId="0" borderId="3" xfId="2" applyFont="1" applyBorder="1"/>
    <xf numFmtId="0" fontId="4" fillId="0" borderId="9" xfId="2" applyFont="1" applyBorder="1" applyAlignment="1">
      <alignment horizontal="left" indent="1"/>
    </xf>
    <xf numFmtId="188" fontId="9" fillId="0" borderId="9" xfId="3" applyFont="1" applyBorder="1" applyAlignment="1">
      <alignment horizontal="left"/>
    </xf>
    <xf numFmtId="0" fontId="9" fillId="0" borderId="0" xfId="2" applyFont="1" applyBorder="1"/>
    <xf numFmtId="0" fontId="9" fillId="0" borderId="10" xfId="2" applyFont="1" applyBorder="1"/>
    <xf numFmtId="188" fontId="9" fillId="0" borderId="10" xfId="3" applyFont="1" applyBorder="1" applyAlignment="1">
      <alignment horizontal="center"/>
    </xf>
    <xf numFmtId="188" fontId="9" fillId="0" borderId="9" xfId="3" applyFont="1" applyBorder="1"/>
    <xf numFmtId="0" fontId="9" fillId="0" borderId="9" xfId="2" applyFont="1" applyBorder="1"/>
    <xf numFmtId="0" fontId="3" fillId="0" borderId="9" xfId="2" applyFont="1" applyBorder="1" applyAlignment="1">
      <alignment horizontal="left"/>
    </xf>
    <xf numFmtId="0" fontId="8" fillId="0" borderId="9" xfId="2" applyFont="1" applyBorder="1"/>
    <xf numFmtId="0" fontId="8" fillId="0" borderId="0" xfId="2" applyFont="1" applyBorder="1"/>
    <xf numFmtId="0" fontId="8" fillId="0" borderId="9" xfId="2" applyFont="1" applyBorder="1" applyAlignment="1">
      <alignment horizontal="right"/>
    </xf>
    <xf numFmtId="43" fontId="9" fillId="0" borderId="9" xfId="2" applyNumberFormat="1" applyFont="1" applyBorder="1"/>
    <xf numFmtId="0" fontId="8" fillId="0" borderId="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4" fontId="8" fillId="0" borderId="9" xfId="2" applyNumberFormat="1" applyFont="1" applyBorder="1" applyAlignment="1">
      <alignment horizontal="right"/>
    </xf>
    <xf numFmtId="0" fontId="3" fillId="0" borderId="7" xfId="2" applyFont="1" applyBorder="1" applyAlignment="1">
      <alignment horizontal="center"/>
    </xf>
    <xf numFmtId="4" fontId="3" fillId="0" borderId="11" xfId="2" applyNumberFormat="1" applyFont="1" applyBorder="1" applyAlignment="1">
      <alignment horizontal="right"/>
    </xf>
    <xf numFmtId="188" fontId="4" fillId="0" borderId="0" xfId="3" applyFont="1" applyFill="1" applyAlignment="1"/>
    <xf numFmtId="188" fontId="3" fillId="0" borderId="0" xfId="3" applyFont="1" applyFill="1" applyBorder="1"/>
    <xf numFmtId="4" fontId="4" fillId="0" borderId="0" xfId="2" applyNumberFormat="1" applyFont="1" applyFill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3" fillId="0" borderId="0" xfId="2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19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43" fontId="20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43" fontId="20" fillId="0" borderId="0" xfId="1" applyFont="1"/>
    <xf numFmtId="0" fontId="12" fillId="0" borderId="8" xfId="0" applyFont="1" applyBorder="1" applyAlignment="1">
      <alignment horizontal="center" vertical="center"/>
    </xf>
    <xf numFmtId="43" fontId="12" fillId="0" borderId="8" xfId="1" applyFont="1" applyBorder="1" applyAlignment="1">
      <alignment vertical="center"/>
    </xf>
    <xf numFmtId="43" fontId="11" fillId="0" borderId="8" xfId="0" applyNumberFormat="1" applyFont="1" applyBorder="1" applyAlignment="1">
      <alignment vertical="center"/>
    </xf>
    <xf numFmtId="43" fontId="12" fillId="0" borderId="0" xfId="1" applyFont="1"/>
    <xf numFmtId="43" fontId="19" fillId="0" borderId="0" xfId="1" applyFont="1"/>
    <xf numFmtId="43" fontId="11" fillId="0" borderId="0" xfId="1" applyFont="1"/>
    <xf numFmtId="43" fontId="20" fillId="0" borderId="0" xfId="0" applyNumberFormat="1" applyFont="1"/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/>
    <xf numFmtId="0" fontId="12" fillId="0" borderId="0" xfId="0" applyFont="1" applyAlignment="1"/>
    <xf numFmtId="0" fontId="11" fillId="0" borderId="8" xfId="0" applyFont="1" applyBorder="1"/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43" fontId="10" fillId="0" borderId="3" xfId="1" applyFont="1" applyBorder="1"/>
    <xf numFmtId="0" fontId="10" fillId="0" borderId="15" xfId="0" applyFont="1" applyBorder="1"/>
    <xf numFmtId="0" fontId="10" fillId="0" borderId="9" xfId="0" applyFont="1" applyBorder="1"/>
    <xf numFmtId="43" fontId="10" fillId="0" borderId="9" xfId="1" applyFont="1" applyBorder="1"/>
    <xf numFmtId="43" fontId="23" fillId="0" borderId="8" xfId="1" applyFont="1" applyBorder="1"/>
    <xf numFmtId="0" fontId="23" fillId="0" borderId="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0" fillId="0" borderId="8" xfId="0" applyFont="1" applyBorder="1"/>
    <xf numFmtId="43" fontId="10" fillId="0" borderId="8" xfId="1" applyFont="1" applyBorder="1"/>
    <xf numFmtId="43" fontId="10" fillId="0" borderId="7" xfId="1" applyFont="1" applyBorder="1"/>
    <xf numFmtId="0" fontId="23" fillId="0" borderId="3" xfId="0" applyFont="1" applyBorder="1" applyAlignment="1">
      <alignment vertical="center"/>
    </xf>
    <xf numFmtId="0" fontId="23" fillId="0" borderId="7" xfId="0" applyFont="1" applyBorder="1" applyAlignment="1">
      <alignment horizontal="center" vertical="top"/>
    </xf>
    <xf numFmtId="0" fontId="23" fillId="0" borderId="7" xfId="0" applyFont="1" applyBorder="1" applyAlignment="1">
      <alignment vertical="center"/>
    </xf>
    <xf numFmtId="0" fontId="23" fillId="0" borderId="9" xfId="0" applyFont="1" applyBorder="1" applyAlignment="1">
      <alignment horizontal="center"/>
    </xf>
    <xf numFmtId="0" fontId="23" fillId="0" borderId="3" xfId="0" applyFont="1" applyBorder="1" applyAlignment="1">
      <alignment horizontal="center" vertical="top"/>
    </xf>
    <xf numFmtId="0" fontId="23" fillId="0" borderId="9" xfId="0" applyFont="1" applyBorder="1" applyAlignment="1">
      <alignment horizontal="center" vertical="top"/>
    </xf>
    <xf numFmtId="0" fontId="25" fillId="0" borderId="0" xfId="0" applyFont="1"/>
    <xf numFmtId="43" fontId="25" fillId="0" borderId="0" xfId="0" applyNumberFormat="1" applyFont="1"/>
    <xf numFmtId="0" fontId="25" fillId="0" borderId="3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7" xfId="0" applyFont="1" applyBorder="1"/>
    <xf numFmtId="43" fontId="25" fillId="0" borderId="7" xfId="1" applyFont="1" applyBorder="1"/>
    <xf numFmtId="43" fontId="13" fillId="0" borderId="7" xfId="1" applyFont="1" applyBorder="1"/>
    <xf numFmtId="43" fontId="25" fillId="0" borderId="8" xfId="1" applyFont="1" applyBorder="1"/>
    <xf numFmtId="0" fontId="25" fillId="0" borderId="8" xfId="0" applyFont="1" applyBorder="1"/>
    <xf numFmtId="0" fontId="25" fillId="0" borderId="3" xfId="0" applyFont="1" applyBorder="1" applyAlignment="1">
      <alignment horizontal="left" vertical="top"/>
    </xf>
    <xf numFmtId="43" fontId="13" fillId="0" borderId="8" xfId="1" applyFont="1" applyBorder="1"/>
    <xf numFmtId="43" fontId="27" fillId="0" borderId="8" xfId="1" applyFont="1" applyBorder="1"/>
    <xf numFmtId="43" fontId="28" fillId="0" borderId="8" xfId="1" applyFont="1" applyBorder="1"/>
    <xf numFmtId="0" fontId="24" fillId="0" borderId="0" xfId="0" applyFont="1"/>
    <xf numFmtId="0" fontId="13" fillId="0" borderId="8" xfId="0" applyFont="1" applyBorder="1" applyAlignment="1">
      <alignment horizontal="left"/>
    </xf>
    <xf numFmtId="43" fontId="27" fillId="0" borderId="0" xfId="1" applyFont="1" applyBorder="1" applyAlignment="1"/>
    <xf numFmtId="43" fontId="25" fillId="0" borderId="0" xfId="1" applyFont="1" applyAlignment="1"/>
    <xf numFmtId="43" fontId="30" fillId="0" borderId="8" xfId="2" applyNumberFormat="1" applyFont="1" applyBorder="1" applyAlignment="1">
      <alignment horizontal="center"/>
    </xf>
    <xf numFmtId="0" fontId="30" fillId="0" borderId="8" xfId="2" applyFont="1" applyBorder="1" applyAlignment="1">
      <alignment horizontal="center"/>
    </xf>
    <xf numFmtId="43" fontId="30" fillId="0" borderId="3" xfId="2" applyNumberFormat="1" applyFont="1" applyBorder="1"/>
    <xf numFmtId="0" fontId="30" fillId="0" borderId="9" xfId="2" applyFont="1" applyBorder="1"/>
    <xf numFmtId="0" fontId="29" fillId="0" borderId="15" xfId="2" applyFont="1" applyBorder="1" applyAlignment="1">
      <alignment horizontal="center"/>
    </xf>
    <xf numFmtId="188" fontId="29" fillId="0" borderId="0" xfId="3" applyFont="1" applyBorder="1"/>
    <xf numFmtId="0" fontId="29" fillId="0" borderId="10" xfId="2" applyFont="1" applyBorder="1"/>
    <xf numFmtId="188" fontId="29" fillId="0" borderId="9" xfId="3" applyFont="1" applyBorder="1"/>
    <xf numFmtId="0" fontId="29" fillId="0" borderId="9" xfId="2" applyFont="1" applyBorder="1" applyAlignment="1">
      <alignment horizontal="center"/>
    </xf>
    <xf numFmtId="0" fontId="29" fillId="0" borderId="5" xfId="2" applyFont="1" applyBorder="1" applyAlignment="1">
      <alignment horizontal="center"/>
    </xf>
    <xf numFmtId="188" fontId="29" fillId="0" borderId="6" xfId="3" applyFont="1" applyBorder="1"/>
    <xf numFmtId="0" fontId="29" fillId="0" borderId="16" xfId="2" applyFont="1" applyBorder="1"/>
    <xf numFmtId="0" fontId="29" fillId="0" borderId="7" xfId="2" applyFont="1" applyBorder="1" applyAlignment="1">
      <alignment horizontal="center"/>
    </xf>
    <xf numFmtId="43" fontId="30" fillId="0" borderId="8" xfId="2" applyNumberFormat="1" applyFont="1" applyBorder="1"/>
    <xf numFmtId="0" fontId="29" fillId="0" borderId="0" xfId="2" applyFont="1"/>
    <xf numFmtId="43" fontId="29" fillId="0" borderId="0" xfId="2" applyNumberFormat="1" applyFont="1"/>
    <xf numFmtId="0" fontId="30" fillId="0" borderId="15" xfId="2" applyFont="1" applyBorder="1" applyAlignment="1">
      <alignment horizontal="left"/>
    </xf>
    <xf numFmtId="0" fontId="23" fillId="0" borderId="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vertical="center"/>
    </xf>
    <xf numFmtId="43" fontId="4" fillId="0" borderId="19" xfId="1" applyFont="1" applyFill="1" applyBorder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3" fontId="4" fillId="0" borderId="20" xfId="1" applyFont="1" applyFill="1" applyBorder="1"/>
    <xf numFmtId="43" fontId="4" fillId="0" borderId="8" xfId="1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31" fillId="0" borderId="0" xfId="18" applyFont="1" applyAlignment="1">
      <alignment vertical="center"/>
    </xf>
    <xf numFmtId="0" fontId="33" fillId="0" borderId="3" xfId="18" applyFont="1" applyBorder="1" applyAlignment="1">
      <alignment horizontal="center" vertical="center"/>
    </xf>
    <xf numFmtId="43" fontId="33" fillId="0" borderId="3" xfId="18" applyNumberFormat="1" applyFont="1" applyBorder="1" applyAlignment="1">
      <alignment horizontal="center" vertical="center"/>
    </xf>
    <xf numFmtId="43" fontId="33" fillId="0" borderId="3" xfId="4" applyFont="1" applyBorder="1" applyAlignment="1">
      <alignment horizontal="center" vertical="center"/>
    </xf>
    <xf numFmtId="0" fontId="4" fillId="0" borderId="0" xfId="18" applyFont="1" applyAlignment="1">
      <alignment vertical="center"/>
    </xf>
    <xf numFmtId="0" fontId="33" fillId="0" borderId="7" xfId="18" applyFont="1" applyBorder="1" applyAlignment="1">
      <alignment vertical="center"/>
    </xf>
    <xf numFmtId="43" fontId="33" fillId="0" borderId="5" xfId="18" applyNumberFormat="1" applyFont="1" applyBorder="1" applyAlignment="1">
      <alignment horizontal="center" vertical="center"/>
    </xf>
    <xf numFmtId="43" fontId="33" fillId="0" borderId="7" xfId="18" applyNumberFormat="1" applyFont="1" applyBorder="1" applyAlignment="1">
      <alignment horizontal="center" vertical="center"/>
    </xf>
    <xf numFmtId="43" fontId="33" fillId="0" borderId="7" xfId="4" applyFont="1" applyBorder="1" applyAlignment="1">
      <alignment horizontal="center" vertical="center"/>
    </xf>
    <xf numFmtId="0" fontId="33" fillId="0" borderId="3" xfId="18" applyFont="1" applyBorder="1" applyAlignment="1">
      <alignment vertical="center"/>
    </xf>
    <xf numFmtId="43" fontId="31" fillId="0" borderId="3" xfId="18" applyNumberFormat="1" applyFont="1" applyBorder="1" applyAlignment="1">
      <alignment vertical="center"/>
    </xf>
    <xf numFmtId="43" fontId="31" fillId="0" borderId="9" xfId="4" applyFont="1" applyBorder="1" applyAlignment="1">
      <alignment vertical="center"/>
    </xf>
    <xf numFmtId="0" fontId="33" fillId="0" borderId="9" xfId="18" applyFont="1" applyBorder="1" applyAlignment="1">
      <alignment vertical="center"/>
    </xf>
    <xf numFmtId="43" fontId="31" fillId="0" borderId="9" xfId="18" applyNumberFormat="1" applyFont="1" applyBorder="1" applyAlignment="1">
      <alignment vertical="center"/>
    </xf>
    <xf numFmtId="43" fontId="31" fillId="0" borderId="9" xfId="8" applyNumberFormat="1" applyFont="1" applyBorder="1" applyAlignment="1">
      <alignment vertical="center"/>
    </xf>
    <xf numFmtId="0" fontId="31" fillId="0" borderId="9" xfId="18" applyFont="1" applyBorder="1" applyAlignment="1">
      <alignment vertical="center"/>
    </xf>
    <xf numFmtId="43" fontId="31" fillId="0" borderId="9" xfId="18" applyNumberFormat="1" applyFont="1" applyBorder="1" applyAlignment="1">
      <alignment horizontal="center" vertical="center"/>
    </xf>
    <xf numFmtId="43" fontId="31" fillId="0" borderId="9" xfId="8" applyNumberFormat="1" applyFont="1" applyBorder="1" applyAlignment="1">
      <alignment horizontal="right" vertical="center"/>
    </xf>
    <xf numFmtId="43" fontId="31" fillId="0" borderId="7" xfId="18" applyNumberFormat="1" applyFont="1" applyBorder="1" applyAlignment="1">
      <alignment horizontal="center" vertical="center"/>
    </xf>
    <xf numFmtId="43" fontId="31" fillId="0" borderId="7" xfId="8" applyNumberFormat="1" applyFont="1" applyBorder="1" applyAlignment="1">
      <alignment vertical="center"/>
    </xf>
    <xf numFmtId="43" fontId="33" fillId="0" borderId="8" xfId="18" applyNumberFormat="1" applyFont="1" applyBorder="1" applyAlignment="1">
      <alignment vertical="center"/>
    </xf>
    <xf numFmtId="43" fontId="33" fillId="0" borderId="8" xfId="18" applyNumberFormat="1" applyFont="1" applyBorder="1" applyAlignment="1">
      <alignment horizontal="center" vertical="center"/>
    </xf>
    <xf numFmtId="43" fontId="33" fillId="0" borderId="8" xfId="4" applyFont="1" applyBorder="1" applyAlignment="1">
      <alignment vertical="center"/>
    </xf>
    <xf numFmtId="43" fontId="4" fillId="0" borderId="0" xfId="1" applyFont="1"/>
    <xf numFmtId="0" fontId="31" fillId="0" borderId="8" xfId="18" applyFont="1" applyBorder="1" applyAlignment="1">
      <alignment horizontal="left" vertical="center"/>
    </xf>
    <xf numFmtId="43" fontId="31" fillId="0" borderId="13" xfId="18" applyNumberFormat="1" applyFont="1" applyBorder="1" applyAlignment="1">
      <alignment vertical="center"/>
    </xf>
    <xf numFmtId="43" fontId="31" fillId="0" borderId="8" xfId="18" applyNumberFormat="1" applyFont="1" applyBorder="1" applyAlignment="1">
      <alignment vertical="center"/>
    </xf>
    <xf numFmtId="43" fontId="31" fillId="0" borderId="14" xfId="4" applyFont="1" applyBorder="1" applyAlignment="1">
      <alignment vertical="center"/>
    </xf>
    <xf numFmtId="0" fontId="33" fillId="0" borderId="8" xfId="18" applyFont="1" applyBorder="1" applyAlignment="1">
      <alignment horizontal="left" vertical="center"/>
    </xf>
    <xf numFmtId="43" fontId="31" fillId="0" borderId="12" xfId="18" applyNumberFormat="1" applyFont="1" applyBorder="1" applyAlignment="1">
      <alignment vertical="center"/>
    </xf>
    <xf numFmtId="0" fontId="4" fillId="0" borderId="0" xfId="18" applyFont="1" applyBorder="1" applyAlignment="1">
      <alignment vertical="center"/>
    </xf>
    <xf numFmtId="0" fontId="33" fillId="0" borderId="0" xfId="18" applyFont="1" applyBorder="1" applyAlignment="1">
      <alignment horizontal="center" vertical="center"/>
    </xf>
    <xf numFmtId="43" fontId="31" fillId="0" borderId="0" xfId="18" applyNumberFormat="1" applyFont="1" applyBorder="1" applyAlignment="1">
      <alignment vertical="center"/>
    </xf>
    <xf numFmtId="43" fontId="33" fillId="0" borderId="7" xfId="18" applyNumberFormat="1" applyFont="1" applyBorder="1" applyAlignment="1">
      <alignment vertical="center"/>
    </xf>
    <xf numFmtId="43" fontId="31" fillId="0" borderId="0" xfId="4" applyFont="1" applyBorder="1" applyAlignment="1">
      <alignment vertical="center"/>
    </xf>
    <xf numFmtId="0" fontId="31" fillId="0" borderId="0" xfId="18" applyFont="1" applyBorder="1" applyAlignment="1">
      <alignment horizontal="left" vertical="center"/>
    </xf>
    <xf numFmtId="43" fontId="31" fillId="0" borderId="3" xfId="18" applyNumberFormat="1" applyFont="1" applyFill="1" applyBorder="1" applyAlignment="1">
      <alignment vertical="center"/>
    </xf>
    <xf numFmtId="43" fontId="31" fillId="0" borderId="3" xfId="4" applyFont="1" applyBorder="1" applyAlignment="1">
      <alignment vertical="center"/>
    </xf>
    <xf numFmtId="43" fontId="31" fillId="0" borderId="9" xfId="18" applyNumberFormat="1" applyFont="1" applyFill="1" applyBorder="1" applyAlignment="1">
      <alignment vertical="center"/>
    </xf>
    <xf numFmtId="43" fontId="29" fillId="0" borderId="9" xfId="4" applyFont="1" applyBorder="1" applyAlignment="1">
      <alignment vertical="center"/>
    </xf>
    <xf numFmtId="43" fontId="31" fillId="0" borderId="9" xfId="8" applyNumberFormat="1" applyFont="1" applyFill="1" applyBorder="1" applyAlignment="1">
      <alignment vertical="center"/>
    </xf>
    <xf numFmtId="0" fontId="33" fillId="0" borderId="8" xfId="18" applyFont="1" applyBorder="1" applyAlignment="1">
      <alignment horizontal="center" vertical="center"/>
    </xf>
    <xf numFmtId="43" fontId="33" fillId="0" borderId="8" xfId="8" applyNumberFormat="1" applyFont="1" applyBorder="1" applyAlignment="1">
      <alignment vertical="center"/>
    </xf>
    <xf numFmtId="43" fontId="29" fillId="0" borderId="8" xfId="4" applyFont="1" applyBorder="1" applyAlignment="1">
      <alignment vertical="center"/>
    </xf>
    <xf numFmtId="43" fontId="31" fillId="0" borderId="13" xfId="8" applyNumberFormat="1" applyFont="1" applyBorder="1" applyAlignment="1">
      <alignment vertical="center"/>
    </xf>
    <xf numFmtId="0" fontId="33" fillId="0" borderId="12" xfId="18" applyFont="1" applyBorder="1" applyAlignment="1">
      <alignment horizontal="left" vertical="center"/>
    </xf>
    <xf numFmtId="43" fontId="31" fillId="0" borderId="14" xfId="8" applyNumberFormat="1" applyFont="1" applyBorder="1" applyAlignment="1">
      <alignment vertical="center"/>
    </xf>
    <xf numFmtId="43" fontId="31" fillId="0" borderId="0" xfId="8" applyNumberFormat="1" applyFont="1" applyBorder="1" applyAlignment="1">
      <alignment vertical="center"/>
    </xf>
    <xf numFmtId="0" fontId="31" fillId="0" borderId="0" xfId="18" applyFont="1" applyBorder="1" applyAlignment="1">
      <alignment horizontal="center" vertical="center"/>
    </xf>
    <xf numFmtId="43" fontId="33" fillId="0" borderId="3" xfId="18" applyNumberFormat="1" applyFont="1" applyBorder="1" applyAlignment="1">
      <alignment vertical="center"/>
    </xf>
    <xf numFmtId="189" fontId="33" fillId="0" borderId="7" xfId="18" applyNumberFormat="1" applyFont="1" applyBorder="1" applyAlignment="1">
      <alignment vertical="center"/>
    </xf>
    <xf numFmtId="43" fontId="4" fillId="0" borderId="0" xfId="4" applyFont="1" applyBorder="1" applyAlignment="1">
      <alignment horizontal="center" vertical="center"/>
    </xf>
    <xf numFmtId="43" fontId="4" fillId="0" borderId="0" xfId="4" applyFont="1" applyAlignment="1">
      <alignment horizontal="center" vertical="center"/>
    </xf>
    <xf numFmtId="0" fontId="31" fillId="0" borderId="0" xfId="18" applyFont="1"/>
    <xf numFmtId="43" fontId="31" fillId="0" borderId="0" xfId="18" applyNumberFormat="1" applyFont="1"/>
    <xf numFmtId="43" fontId="31" fillId="0" borderId="0" xfId="4" applyFont="1"/>
    <xf numFmtId="0" fontId="3" fillId="0" borderId="0" xfId="2" applyFont="1" applyBorder="1"/>
    <xf numFmtId="0" fontId="3" fillId="0" borderId="9" xfId="2" applyFont="1" applyBorder="1" applyAlignment="1">
      <alignment horizontal="center" vertical="center"/>
    </xf>
    <xf numFmtId="0" fontId="3" fillId="0" borderId="9" xfId="2" applyFont="1" applyBorder="1"/>
    <xf numFmtId="0" fontId="3" fillId="0" borderId="1" xfId="2" applyFont="1" applyBorder="1" applyAlignment="1">
      <alignment vertical="center"/>
    </xf>
    <xf numFmtId="0" fontId="3" fillId="0" borderId="4" xfId="2" applyFont="1" applyBorder="1" applyAlignment="1">
      <alignment horizontal="center"/>
    </xf>
    <xf numFmtId="0" fontId="4" fillId="0" borderId="9" xfId="2" applyFont="1" applyBorder="1"/>
    <xf numFmtId="0" fontId="2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43" fontId="11" fillId="0" borderId="0" xfId="0" applyNumberFormat="1" applyFont="1" applyBorder="1" applyAlignment="1">
      <alignment vertical="center"/>
    </xf>
    <xf numFmtId="4" fontId="33" fillId="0" borderId="0" xfId="2" applyNumberFormat="1" applyFont="1" applyAlignment="1">
      <alignment horizontal="right"/>
    </xf>
    <xf numFmtId="0" fontId="23" fillId="0" borderId="0" xfId="0" applyFont="1"/>
    <xf numFmtId="43" fontId="23" fillId="0" borderId="0" xfId="1" applyFont="1"/>
    <xf numFmtId="43" fontId="10" fillId="0" borderId="0" xfId="1" applyFont="1"/>
    <xf numFmtId="43" fontId="35" fillId="0" borderId="0" xfId="0" applyNumberFormat="1" applyFont="1"/>
    <xf numFmtId="0" fontId="32" fillId="0" borderId="0" xfId="0" applyFont="1"/>
    <xf numFmtId="0" fontId="23" fillId="0" borderId="1" xfId="0" applyFont="1" applyBorder="1"/>
    <xf numFmtId="0" fontId="10" fillId="0" borderId="0" xfId="0" applyFont="1" applyBorder="1"/>
    <xf numFmtId="0" fontId="10" fillId="0" borderId="5" xfId="0" applyFont="1" applyBorder="1"/>
    <xf numFmtId="0" fontId="23" fillId="0" borderId="15" xfId="0" applyFont="1" applyBorder="1"/>
    <xf numFmtId="0" fontId="23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3" fontId="10" fillId="0" borderId="15" xfId="1" applyFont="1" applyBorder="1" applyAlignment="1">
      <alignment vertical="center"/>
    </xf>
    <xf numFmtId="43" fontId="10" fillId="0" borderId="10" xfId="1" applyFont="1" applyBorder="1" applyAlignment="1">
      <alignment vertical="center"/>
    </xf>
    <xf numFmtId="43" fontId="34" fillId="0" borderId="15" xfId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34" fillId="0" borderId="10" xfId="1" applyFont="1" applyBorder="1" applyAlignment="1">
      <alignment vertical="center"/>
    </xf>
    <xf numFmtId="43" fontId="35" fillId="0" borderId="10" xfId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1" fillId="0" borderId="0" xfId="0" applyFont="1" applyAlignment="1"/>
    <xf numFmtId="0" fontId="3" fillId="0" borderId="16" xfId="2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43" fontId="12" fillId="0" borderId="0" xfId="1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43" fontId="24" fillId="0" borderId="8" xfId="1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23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3" fontId="10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43" fontId="10" fillId="0" borderId="9" xfId="1" applyFont="1" applyBorder="1" applyAlignment="1">
      <alignment vertical="center"/>
    </xf>
    <xf numFmtId="43" fontId="23" fillId="0" borderId="8" xfId="1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3" fontId="25" fillId="0" borderId="0" xfId="1" applyFont="1" applyBorder="1" applyAlignment="1">
      <alignment horizontal="center"/>
    </xf>
    <xf numFmtId="43" fontId="25" fillId="0" borderId="0" xfId="1" applyFont="1" applyBorder="1" applyAlignment="1">
      <alignment horizontal="center" vertical="center"/>
    </xf>
    <xf numFmtId="43" fontId="25" fillId="0" borderId="14" xfId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top"/>
    </xf>
    <xf numFmtId="0" fontId="25" fillId="0" borderId="3" xfId="0" applyFont="1" applyBorder="1"/>
    <xf numFmtId="0" fontId="25" fillId="0" borderId="14" xfId="0" applyFont="1" applyBorder="1"/>
    <xf numFmtId="0" fontId="25" fillId="0" borderId="4" xfId="0" applyFont="1" applyBorder="1"/>
    <xf numFmtId="0" fontId="26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12" xfId="0" applyFont="1" applyBorder="1" applyAlignment="1">
      <alignment horizontal="left" vertical="top"/>
    </xf>
    <xf numFmtId="0" fontId="24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43" fontId="25" fillId="0" borderId="8" xfId="1" applyFont="1" applyBorder="1" applyAlignment="1">
      <alignment horizontal="center" vertical="center"/>
    </xf>
    <xf numFmtId="43" fontId="24" fillId="0" borderId="8" xfId="1" applyFont="1" applyBorder="1" applyAlignment="1">
      <alignment horizontal="center" vertical="center"/>
    </xf>
    <xf numFmtId="43" fontId="25" fillId="0" borderId="13" xfId="1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43" fontId="25" fillId="0" borderId="8" xfId="1" applyFont="1" applyBorder="1" applyAlignment="1">
      <alignment vertical="center"/>
    </xf>
    <xf numFmtId="43" fontId="25" fillId="0" borderId="7" xfId="1" applyFont="1" applyBorder="1" applyAlignment="1">
      <alignment horizontal="center" vertical="center"/>
    </xf>
    <xf numFmtId="43" fontId="24" fillId="0" borderId="7" xfId="1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43" fontId="25" fillId="0" borderId="8" xfId="1" applyFont="1" applyBorder="1" applyAlignment="1">
      <alignment horizontal="left" vertical="center"/>
    </xf>
    <xf numFmtId="43" fontId="27" fillId="0" borderId="8" xfId="1" applyFont="1" applyBorder="1" applyAlignment="1">
      <alignment vertical="center"/>
    </xf>
    <xf numFmtId="0" fontId="26" fillId="0" borderId="12" xfId="0" applyFont="1" applyBorder="1" applyAlignment="1">
      <alignment horizontal="left" vertical="center"/>
    </xf>
    <xf numFmtId="43" fontId="24" fillId="0" borderId="0" xfId="1" applyFont="1" applyBorder="1" applyAlignment="1">
      <alignment horizontal="center" vertical="center"/>
    </xf>
    <xf numFmtId="0" fontId="25" fillId="0" borderId="8" xfId="0" applyFont="1" applyBorder="1" applyAlignment="1"/>
    <xf numFmtId="43" fontId="25" fillId="0" borderId="13" xfId="1" applyFont="1" applyBorder="1" applyAlignment="1">
      <alignment horizontal="center"/>
    </xf>
    <xf numFmtId="43" fontId="25" fillId="0" borderId="8" xfId="1" applyFont="1" applyBorder="1" applyAlignment="1">
      <alignment horizontal="center"/>
    </xf>
    <xf numFmtId="43" fontId="24" fillId="0" borderId="14" xfId="1" applyFont="1" applyBorder="1" applyAlignment="1">
      <alignment horizontal="center"/>
    </xf>
    <xf numFmtId="0" fontId="25" fillId="0" borderId="5" xfId="0" applyFont="1" applyBorder="1" applyAlignment="1"/>
    <xf numFmtId="43" fontId="25" fillId="0" borderId="8" xfId="1" applyFont="1" applyBorder="1" applyAlignment="1"/>
    <xf numFmtId="43" fontId="24" fillId="0" borderId="16" xfId="1" applyFont="1" applyBorder="1" applyAlignment="1">
      <alignment horizontal="center"/>
    </xf>
    <xf numFmtId="43" fontId="25" fillId="0" borderId="14" xfId="1" applyFont="1" applyBorder="1" applyAlignment="1"/>
    <xf numFmtId="43" fontId="25" fillId="0" borderId="3" xfId="1" applyFont="1" applyBorder="1" applyAlignment="1"/>
    <xf numFmtId="0" fontId="25" fillId="0" borderId="3" xfId="0" applyFont="1" applyBorder="1" applyAlignment="1">
      <alignment horizontal="left"/>
    </xf>
    <xf numFmtId="43" fontId="25" fillId="0" borderId="3" xfId="1" applyFont="1" applyBorder="1" applyAlignment="1">
      <alignment horizontal="left"/>
    </xf>
    <xf numFmtId="43" fontId="27" fillId="0" borderId="8" xfId="1" applyFont="1" applyBorder="1" applyAlignment="1"/>
    <xf numFmtId="43" fontId="27" fillId="0" borderId="14" xfId="1" applyFont="1" applyBorder="1" applyAlignment="1"/>
    <xf numFmtId="43" fontId="25" fillId="0" borderId="14" xfId="1" applyFont="1" applyBorder="1" applyAlignment="1">
      <alignment horizontal="center"/>
    </xf>
    <xf numFmtId="43" fontId="25" fillId="0" borderId="16" xfId="1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43" fontId="25" fillId="0" borderId="16" xfId="1" applyFont="1" applyBorder="1" applyAlignment="1"/>
    <xf numFmtId="43" fontId="30" fillId="0" borderId="8" xfId="2" applyNumberFormat="1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8" xfId="2" applyFont="1" applyFill="1" applyBorder="1" applyAlignment="1">
      <alignment horizontal="center" vertical="center"/>
    </xf>
    <xf numFmtId="0" fontId="30" fillId="0" borderId="3" xfId="2" applyFont="1" applyBorder="1"/>
    <xf numFmtId="0" fontId="8" fillId="0" borderId="3" xfId="2" applyFont="1" applyBorder="1"/>
    <xf numFmtId="0" fontId="29" fillId="0" borderId="0" xfId="2" applyFont="1" applyBorder="1" applyAlignment="1">
      <alignment horizontal="left"/>
    </xf>
    <xf numFmtId="0" fontId="30" fillId="0" borderId="10" xfId="2" applyFont="1" applyBorder="1" applyAlignment="1">
      <alignment horizontal="left"/>
    </xf>
    <xf numFmtId="43" fontId="29" fillId="0" borderId="9" xfId="2" applyNumberFormat="1" applyFont="1" applyBorder="1"/>
    <xf numFmtId="0" fontId="9" fillId="0" borderId="9" xfId="2" applyFont="1" applyBorder="1" applyAlignment="1">
      <alignment horizontal="center"/>
    </xf>
    <xf numFmtId="0" fontId="29" fillId="0" borderId="10" xfId="2" applyFont="1" applyBorder="1" applyAlignment="1">
      <alignment horizontal="left"/>
    </xf>
    <xf numFmtId="0" fontId="29" fillId="0" borderId="0" xfId="3" applyNumberFormat="1" applyFont="1" applyBorder="1" applyAlignment="1">
      <alignment horizontal="left"/>
    </xf>
    <xf numFmtId="188" fontId="29" fillId="0" borderId="7" xfId="3" applyFont="1" applyBorder="1"/>
    <xf numFmtId="43" fontId="8" fillId="0" borderId="0" xfId="2" applyNumberFormat="1" applyFont="1"/>
    <xf numFmtId="43" fontId="30" fillId="0" borderId="9" xfId="2" applyNumberFormat="1" applyFont="1" applyBorder="1"/>
    <xf numFmtId="4" fontId="31" fillId="0" borderId="9" xfId="2" applyNumberFormat="1" applyFont="1" applyBorder="1"/>
    <xf numFmtId="4" fontId="31" fillId="0" borderId="9" xfId="2" applyNumberFormat="1" applyFont="1" applyBorder="1" applyAlignment="1">
      <alignment horizontal="center"/>
    </xf>
    <xf numFmtId="188" fontId="29" fillId="0" borderId="7" xfId="3" applyFont="1" applyBorder="1" applyAlignment="1">
      <alignment horizontal="center"/>
    </xf>
    <xf numFmtId="43" fontId="30" fillId="0" borderId="0" xfId="2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9" xfId="2" applyFont="1" applyBorder="1" applyAlignment="1"/>
    <xf numFmtId="0" fontId="11" fillId="0" borderId="0" xfId="0" applyFont="1" applyBorder="1" applyAlignment="1">
      <alignment horizontal="center"/>
    </xf>
    <xf numFmtId="43" fontId="12" fillId="0" borderId="0" xfId="1" applyFont="1" applyBorder="1"/>
    <xf numFmtId="0" fontId="11" fillId="0" borderId="0" xfId="0" applyFont="1" applyBorder="1" applyAlignment="1"/>
    <xf numFmtId="43" fontId="11" fillId="0" borderId="0" xfId="1" applyFont="1" applyBorder="1"/>
    <xf numFmtId="0" fontId="12" fillId="0" borderId="0" xfId="0" applyFont="1" applyBorder="1" applyAlignment="1">
      <alignment horizontal="center" vertical="center"/>
    </xf>
    <xf numFmtId="43" fontId="11" fillId="0" borderId="0" xfId="0" applyNumberFormat="1" applyFont="1" applyBorder="1"/>
    <xf numFmtId="0" fontId="12" fillId="0" borderId="0" xfId="0" applyFont="1" applyBorder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3" fontId="20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3" fontId="24" fillId="0" borderId="0" xfId="1" applyFont="1" applyBorder="1" applyAlignment="1">
      <alignment vertical="center"/>
    </xf>
    <xf numFmtId="43" fontId="35" fillId="0" borderId="0" xfId="1" applyFont="1"/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/>
    <xf numFmtId="0" fontId="15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1" fillId="0" borderId="0" xfId="2" quotePrefix="1" applyFont="1" applyAlignment="1">
      <alignment horizontal="left"/>
    </xf>
    <xf numFmtId="0" fontId="29" fillId="0" borderId="9" xfId="2" applyFont="1" applyBorder="1"/>
    <xf numFmtId="0" fontId="25" fillId="0" borderId="8" xfId="0" applyFont="1" applyBorder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43" fontId="34" fillId="0" borderId="0" xfId="1" quotePrefix="1" applyFont="1" applyBorder="1" applyAlignment="1">
      <alignment horizontal="right" vertical="center"/>
    </xf>
    <xf numFmtId="43" fontId="3" fillId="0" borderId="11" xfId="2" applyNumberFormat="1" applyFont="1" applyBorder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1" fillId="0" borderId="0" xfId="2" quotePrefix="1" applyFont="1" applyAlignment="1">
      <alignment horizontal="left"/>
    </xf>
    <xf numFmtId="2" fontId="29" fillId="0" borderId="9" xfId="1" applyNumberFormat="1" applyFont="1" applyBorder="1"/>
    <xf numFmtId="0" fontId="37" fillId="0" borderId="0" xfId="2" applyFont="1"/>
    <xf numFmtId="43" fontId="38" fillId="0" borderId="0" xfId="2" applyNumberFormat="1" applyFont="1"/>
    <xf numFmtId="43" fontId="12" fillId="0" borderId="3" xfId="1" applyFont="1" applyBorder="1"/>
    <xf numFmtId="0" fontId="13" fillId="0" borderId="8" xfId="0" applyFont="1" applyBorder="1" applyAlignment="1">
      <alignment vertical="center" wrapText="1"/>
    </xf>
    <xf numFmtId="0" fontId="31" fillId="0" borderId="17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0" fillId="0" borderId="0" xfId="2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3" fillId="0" borderId="0" xfId="18" applyFont="1" applyAlignment="1">
      <alignment horizontal="center" vertical="center"/>
    </xf>
    <xf numFmtId="0" fontId="33" fillId="0" borderId="0" xfId="18" applyFont="1" applyBorder="1" applyAlignment="1">
      <alignment horizontal="center" vertical="center"/>
    </xf>
    <xf numFmtId="0" fontId="31" fillId="0" borderId="0" xfId="18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2" applyFont="1" applyAlignment="1">
      <alignment horizontal="left"/>
    </xf>
    <xf numFmtId="4" fontId="4" fillId="0" borderId="0" xfId="2" applyNumberFormat="1" applyFont="1" applyFill="1" applyAlignment="1"/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29" fillId="0" borderId="0" xfId="2" applyFont="1" applyFill="1" applyAlignment="1">
      <alignment horizontal="right"/>
    </xf>
    <xf numFmtId="0" fontId="29" fillId="0" borderId="0" xfId="2" applyFont="1" applyFill="1" applyAlignment="1">
      <alignment horizontal="center"/>
    </xf>
    <xf numFmtId="0" fontId="29" fillId="0" borderId="6" xfId="2" applyFont="1" applyFill="1" applyBorder="1" applyAlignment="1">
      <alignment horizontal="center"/>
    </xf>
    <xf numFmtId="0" fontId="30" fillId="0" borderId="1" xfId="2" applyFont="1" applyBorder="1" applyAlignment="1">
      <alignment horizontal="left"/>
    </xf>
    <xf numFmtId="0" fontId="30" fillId="0" borderId="2" xfId="2" applyFont="1" applyBorder="1" applyAlignment="1">
      <alignment horizontal="left"/>
    </xf>
    <xf numFmtId="0" fontId="30" fillId="0" borderId="4" xfId="2" applyFont="1" applyBorder="1" applyAlignment="1">
      <alignment horizontal="left"/>
    </xf>
    <xf numFmtId="0" fontId="30" fillId="0" borderId="2" xfId="2" applyFont="1" applyBorder="1" applyAlignment="1">
      <alignment horizontal="center"/>
    </xf>
    <xf numFmtId="0" fontId="30" fillId="0" borderId="4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0" fontId="30" fillId="0" borderId="13" xfId="2" applyFont="1" applyBorder="1" applyAlignment="1">
      <alignment horizontal="center"/>
    </xf>
    <xf numFmtId="0" fontId="30" fillId="0" borderId="14" xfId="2" applyFont="1" applyBorder="1" applyAlignment="1">
      <alignment horizontal="center"/>
    </xf>
    <xf numFmtId="0" fontId="31" fillId="0" borderId="0" xfId="2" quotePrefix="1" applyFont="1" applyAlignment="1">
      <alignment horizontal="left"/>
    </xf>
    <xf numFmtId="0" fontId="31" fillId="0" borderId="10" xfId="2" quotePrefix="1" applyFont="1" applyBorder="1" applyAlignment="1">
      <alignment horizontal="left"/>
    </xf>
  </cellXfs>
  <cellStyles count="21">
    <cellStyle name="Comma" xfId="1" builtinId="3"/>
    <cellStyle name="Comma 2" xfId="3"/>
    <cellStyle name="Comma 3" xfId="19"/>
    <cellStyle name="Normal" xfId="0" builtinId="0"/>
    <cellStyle name="Normal 2" xfId="2"/>
    <cellStyle name="Normal 3" xfId="20"/>
    <cellStyle name="เครื่องหมายจุลภาค 2" xfId="4"/>
    <cellStyle name="เครื่องหมายจุลภาค 2 2" xfId="5"/>
    <cellStyle name="เครื่องหมายจุลภาค 3" xfId="6"/>
    <cellStyle name="เครื่องหมายจุลภาค 4" xfId="7"/>
    <cellStyle name="เครื่องหมายจุลภาค 5" xfId="12"/>
    <cellStyle name="เครื่องหมายจุลภาค 6" xfId="13"/>
    <cellStyle name="เครื่องหมายจุลภาค 7" xfId="14"/>
    <cellStyle name="เครื่องหมายจุลภาค 8" xfId="15"/>
    <cellStyle name="เครื่องหมายจุลภาค_'งบการเงิน" xfId="8"/>
    <cellStyle name="ปกติ 2" xfId="9"/>
    <cellStyle name="ปกติ 3" xfId="10"/>
    <cellStyle name="ปกติ 4" xfId="16"/>
    <cellStyle name="ปกติ 5" xfId="17"/>
    <cellStyle name="ปกติ_Sheet2" xfId="11"/>
    <cellStyle name="ปกติ_'งบการเงิน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22" workbookViewId="0">
      <selection activeCell="B38" sqref="B38"/>
    </sheetView>
  </sheetViews>
  <sheetFormatPr defaultRowHeight="17.25" x14ac:dyDescent="0.4"/>
  <cols>
    <col min="1" max="1" width="14.375" style="23" customWidth="1"/>
    <col min="2" max="2" width="28.75" style="23" customWidth="1"/>
    <col min="3" max="3" width="12.25" style="23" customWidth="1"/>
    <col min="4" max="4" width="16" style="23" customWidth="1"/>
    <col min="5" max="5" width="16.5" style="23" customWidth="1"/>
    <col min="6" max="16384" width="9" style="23"/>
  </cols>
  <sheetData>
    <row r="1" spans="1:5" ht="24" x14ac:dyDescent="0.55000000000000004">
      <c r="A1" s="412" t="s">
        <v>294</v>
      </c>
      <c r="B1" s="412"/>
      <c r="C1" s="412"/>
      <c r="D1" s="412"/>
      <c r="E1" s="412"/>
    </row>
    <row r="2" spans="1:5" ht="24" x14ac:dyDescent="0.55000000000000004">
      <c r="A2" s="412" t="s">
        <v>486</v>
      </c>
      <c r="B2" s="412"/>
      <c r="C2" s="412"/>
      <c r="D2" s="412"/>
      <c r="E2" s="412"/>
    </row>
    <row r="3" spans="1:5" ht="24" x14ac:dyDescent="0.55000000000000004">
      <c r="A3" s="413" t="s">
        <v>235</v>
      </c>
      <c r="B3" s="413"/>
      <c r="C3" s="413"/>
      <c r="D3" s="413"/>
      <c r="E3" s="413"/>
    </row>
    <row r="4" spans="1:5" ht="14.25" customHeight="1" x14ac:dyDescent="0.4">
      <c r="A4" s="414" t="s">
        <v>151</v>
      </c>
      <c r="B4" s="415"/>
      <c r="C4" s="418" t="s">
        <v>173</v>
      </c>
      <c r="D4" s="420" t="s">
        <v>174</v>
      </c>
      <c r="E4" s="420" t="s">
        <v>175</v>
      </c>
    </row>
    <row r="5" spans="1:5" ht="14.25" customHeight="1" x14ac:dyDescent="0.4">
      <c r="A5" s="416"/>
      <c r="B5" s="417"/>
      <c r="C5" s="419"/>
      <c r="D5" s="421"/>
      <c r="E5" s="421"/>
    </row>
    <row r="6" spans="1:5" ht="24" x14ac:dyDescent="0.55000000000000004">
      <c r="A6" s="143" t="s">
        <v>304</v>
      </c>
      <c r="B6" s="144"/>
      <c r="C6" s="145" t="s">
        <v>221</v>
      </c>
      <c r="D6" s="146">
        <v>3066875.46</v>
      </c>
      <c r="E6" s="147"/>
    </row>
    <row r="7" spans="1:5" ht="24" x14ac:dyDescent="0.55000000000000004">
      <c r="A7" s="410" t="s">
        <v>305</v>
      </c>
      <c r="B7" s="411"/>
      <c r="C7" s="145" t="s">
        <v>221</v>
      </c>
      <c r="D7" s="146">
        <v>1245730.3400000001</v>
      </c>
      <c r="E7" s="147"/>
    </row>
    <row r="8" spans="1:5" ht="24" x14ac:dyDescent="0.55000000000000004">
      <c r="A8" s="410" t="s">
        <v>306</v>
      </c>
      <c r="B8" s="411"/>
      <c r="C8" s="145" t="s">
        <v>221</v>
      </c>
      <c r="D8" s="146">
        <v>868321.86</v>
      </c>
      <c r="E8" s="147"/>
    </row>
    <row r="9" spans="1:5" ht="24" x14ac:dyDescent="0.55000000000000004">
      <c r="A9" s="143" t="s">
        <v>307</v>
      </c>
      <c r="B9" s="144"/>
      <c r="C9" s="145" t="s">
        <v>221</v>
      </c>
      <c r="D9" s="146">
        <v>7083.38</v>
      </c>
      <c r="E9" s="147"/>
    </row>
    <row r="10" spans="1:5" ht="24" x14ac:dyDescent="0.55000000000000004">
      <c r="A10" s="143" t="s">
        <v>308</v>
      </c>
      <c r="B10" s="144"/>
      <c r="C10" s="145" t="s">
        <v>221</v>
      </c>
      <c r="D10" s="146">
        <v>2000000</v>
      </c>
      <c r="E10" s="147"/>
    </row>
    <row r="11" spans="1:5" ht="24" x14ac:dyDescent="0.55000000000000004">
      <c r="A11" s="398" t="s">
        <v>309</v>
      </c>
      <c r="B11" s="399"/>
      <c r="C11" s="145" t="s">
        <v>222</v>
      </c>
      <c r="D11" s="146">
        <v>7108376.8600000003</v>
      </c>
      <c r="E11" s="147"/>
    </row>
    <row r="12" spans="1:5" ht="24" x14ac:dyDescent="0.55000000000000004">
      <c r="A12" s="410" t="s">
        <v>310</v>
      </c>
      <c r="B12" s="411"/>
      <c r="C12" s="145" t="s">
        <v>222</v>
      </c>
      <c r="D12" s="146">
        <v>6183770.29</v>
      </c>
      <c r="E12" s="147"/>
    </row>
    <row r="13" spans="1:5" ht="24" x14ac:dyDescent="0.55000000000000004">
      <c r="A13" s="398" t="s">
        <v>5</v>
      </c>
      <c r="B13" s="399"/>
      <c r="C13" s="145" t="s">
        <v>311</v>
      </c>
      <c r="D13" s="146">
        <v>48800</v>
      </c>
      <c r="E13" s="147"/>
    </row>
    <row r="14" spans="1:5" ht="24" x14ac:dyDescent="0.4">
      <c r="A14" s="143" t="s">
        <v>6</v>
      </c>
      <c r="B14" s="150"/>
      <c r="C14" s="145" t="s">
        <v>223</v>
      </c>
      <c r="D14" s="146">
        <v>780325</v>
      </c>
      <c r="E14" s="146"/>
    </row>
    <row r="15" spans="1:5" ht="24" x14ac:dyDescent="0.4">
      <c r="A15" s="143" t="s">
        <v>312</v>
      </c>
      <c r="B15" s="150"/>
      <c r="C15" s="145" t="s">
        <v>313</v>
      </c>
      <c r="D15" s="146">
        <v>48800</v>
      </c>
      <c r="E15" s="146"/>
    </row>
    <row r="16" spans="1:5" ht="24" x14ac:dyDescent="0.4">
      <c r="A16" s="143" t="s">
        <v>176</v>
      </c>
      <c r="B16" s="150"/>
      <c r="C16" s="145" t="s">
        <v>224</v>
      </c>
      <c r="D16" s="146"/>
      <c r="E16" s="146">
        <v>2282767.3599999999</v>
      </c>
    </row>
    <row r="17" spans="1:5" ht="24" x14ac:dyDescent="0.4">
      <c r="A17" s="143" t="s">
        <v>227</v>
      </c>
      <c r="B17" s="150"/>
      <c r="C17" s="145" t="s">
        <v>230</v>
      </c>
      <c r="D17" s="146"/>
      <c r="E17" s="146">
        <v>3791.44</v>
      </c>
    </row>
    <row r="18" spans="1:5" ht="24" x14ac:dyDescent="0.4">
      <c r="A18" s="143" t="s">
        <v>314</v>
      </c>
      <c r="B18" s="150"/>
      <c r="C18" s="145" t="s">
        <v>231</v>
      </c>
      <c r="D18" s="146"/>
      <c r="E18" s="146">
        <v>535220</v>
      </c>
    </row>
    <row r="19" spans="1:5" ht="24" x14ac:dyDescent="0.4">
      <c r="A19" s="143" t="s">
        <v>228</v>
      </c>
      <c r="B19" s="150"/>
      <c r="C19" s="145" t="s">
        <v>232</v>
      </c>
      <c r="D19" s="146"/>
      <c r="E19" s="146">
        <v>62200</v>
      </c>
    </row>
    <row r="20" spans="1:5" ht="24" x14ac:dyDescent="0.4">
      <c r="A20" s="143" t="s">
        <v>229</v>
      </c>
      <c r="B20" s="150"/>
      <c r="C20" s="145" t="s">
        <v>233</v>
      </c>
      <c r="D20" s="146"/>
      <c r="E20" s="146">
        <v>2026055.34</v>
      </c>
    </row>
    <row r="21" spans="1:5" ht="24" x14ac:dyDescent="0.4">
      <c r="A21" s="143" t="s">
        <v>315</v>
      </c>
      <c r="B21" s="150"/>
      <c r="C21" s="145" t="s">
        <v>234</v>
      </c>
      <c r="D21" s="146"/>
      <c r="E21" s="146">
        <v>63619</v>
      </c>
    </row>
    <row r="22" spans="1:5" ht="24" x14ac:dyDescent="0.4">
      <c r="A22" s="143" t="s">
        <v>316</v>
      </c>
      <c r="B22" s="150"/>
      <c r="C22" s="145" t="s">
        <v>234</v>
      </c>
      <c r="D22" s="146"/>
      <c r="E22" s="146">
        <v>3600</v>
      </c>
    </row>
    <row r="23" spans="1:5" ht="24" x14ac:dyDescent="0.4">
      <c r="A23" s="143" t="s">
        <v>317</v>
      </c>
      <c r="B23" s="150"/>
      <c r="C23" s="145" t="s">
        <v>234</v>
      </c>
      <c r="D23" s="146"/>
      <c r="E23" s="146">
        <v>31200</v>
      </c>
    </row>
    <row r="24" spans="1:5" ht="24" x14ac:dyDescent="0.4">
      <c r="A24" s="143" t="s">
        <v>318</v>
      </c>
      <c r="B24" s="150"/>
      <c r="C24" s="145" t="s">
        <v>319</v>
      </c>
      <c r="D24" s="146"/>
      <c r="E24" s="146">
        <v>48800</v>
      </c>
    </row>
    <row r="25" spans="1:5" ht="24" x14ac:dyDescent="0.4">
      <c r="A25" s="143" t="s">
        <v>18</v>
      </c>
      <c r="B25" s="150"/>
      <c r="C25" s="145" t="s">
        <v>225</v>
      </c>
      <c r="D25" s="146"/>
      <c r="E25" s="146">
        <v>3792791.1</v>
      </c>
    </row>
    <row r="26" spans="1:5" ht="24" x14ac:dyDescent="0.4">
      <c r="A26" s="143" t="s">
        <v>19</v>
      </c>
      <c r="B26" s="150"/>
      <c r="C26" s="145" t="s">
        <v>226</v>
      </c>
      <c r="D26" s="146"/>
      <c r="E26" s="146">
        <v>10070236.300000001</v>
      </c>
    </row>
    <row r="27" spans="1:5" ht="24" x14ac:dyDescent="0.4">
      <c r="A27" s="143" t="s">
        <v>487</v>
      </c>
      <c r="B27" s="150"/>
      <c r="C27" s="145" t="s">
        <v>509</v>
      </c>
      <c r="D27" s="146"/>
      <c r="E27" s="146">
        <v>591589.86</v>
      </c>
    </row>
    <row r="28" spans="1:5" ht="24" x14ac:dyDescent="0.4">
      <c r="A28" s="143" t="s">
        <v>488</v>
      </c>
      <c r="B28" s="150"/>
      <c r="C28" s="145" t="s">
        <v>510</v>
      </c>
      <c r="D28" s="146"/>
      <c r="E28" s="146">
        <v>81686</v>
      </c>
    </row>
    <row r="29" spans="1:5" ht="24" x14ac:dyDescent="0.4">
      <c r="A29" s="143" t="s">
        <v>489</v>
      </c>
      <c r="B29" s="150"/>
      <c r="C29" s="145" t="s">
        <v>511</v>
      </c>
      <c r="D29" s="146"/>
      <c r="E29" s="146">
        <v>3620</v>
      </c>
    </row>
    <row r="30" spans="1:5" ht="24" x14ac:dyDescent="0.4">
      <c r="A30" s="143" t="s">
        <v>490</v>
      </c>
      <c r="B30" s="150"/>
      <c r="C30" s="145" t="s">
        <v>512</v>
      </c>
      <c r="D30" s="146"/>
      <c r="E30" s="146">
        <v>1367.7</v>
      </c>
    </row>
    <row r="31" spans="1:5" ht="24" x14ac:dyDescent="0.4">
      <c r="A31" s="143" t="s">
        <v>493</v>
      </c>
      <c r="B31" s="150"/>
      <c r="C31" s="145" t="s">
        <v>513</v>
      </c>
      <c r="D31" s="146"/>
      <c r="E31" s="146">
        <v>1583</v>
      </c>
    </row>
    <row r="32" spans="1:5" ht="24" x14ac:dyDescent="0.4">
      <c r="A32" s="143" t="s">
        <v>492</v>
      </c>
      <c r="B32" s="150"/>
      <c r="C32" s="145" t="s">
        <v>514</v>
      </c>
      <c r="D32" s="146"/>
      <c r="E32" s="146">
        <v>350</v>
      </c>
    </row>
    <row r="33" spans="1:5" ht="24" x14ac:dyDescent="0.4">
      <c r="A33" s="143" t="s">
        <v>491</v>
      </c>
      <c r="B33" s="150"/>
      <c r="C33" s="145" t="s">
        <v>515</v>
      </c>
      <c r="D33" s="146"/>
      <c r="E33" s="146">
        <v>111630</v>
      </c>
    </row>
    <row r="34" spans="1:5" ht="24" x14ac:dyDescent="0.4">
      <c r="A34" s="143" t="s">
        <v>494</v>
      </c>
      <c r="B34" s="150"/>
      <c r="C34" s="145" t="s">
        <v>516</v>
      </c>
      <c r="D34" s="146"/>
      <c r="E34" s="146">
        <v>5000</v>
      </c>
    </row>
    <row r="35" spans="1:5" ht="24" x14ac:dyDescent="0.4">
      <c r="A35" s="407" t="s">
        <v>495</v>
      </c>
      <c r="B35" s="150"/>
      <c r="C35" s="145" t="s">
        <v>517</v>
      </c>
      <c r="D35" s="146"/>
      <c r="E35" s="146">
        <v>8500</v>
      </c>
    </row>
    <row r="36" spans="1:5" ht="24" x14ac:dyDescent="0.4">
      <c r="A36" s="143" t="s">
        <v>496</v>
      </c>
      <c r="B36" s="150"/>
      <c r="C36" s="145" t="s">
        <v>518</v>
      </c>
      <c r="D36" s="146"/>
      <c r="E36" s="146">
        <v>200</v>
      </c>
    </row>
    <row r="37" spans="1:5" ht="24" x14ac:dyDescent="0.4">
      <c r="A37" s="143" t="s">
        <v>545</v>
      </c>
      <c r="B37" s="150"/>
      <c r="C37" s="145" t="s">
        <v>519</v>
      </c>
      <c r="D37" s="146"/>
      <c r="E37" s="146">
        <v>460</v>
      </c>
    </row>
    <row r="38" spans="1:5" ht="24" x14ac:dyDescent="0.4">
      <c r="A38" s="143" t="s">
        <v>497</v>
      </c>
      <c r="B38" s="150"/>
      <c r="C38" s="145" t="s">
        <v>520</v>
      </c>
      <c r="D38" s="146"/>
      <c r="E38" s="146">
        <v>139399.91</v>
      </c>
    </row>
    <row r="39" spans="1:5" ht="24" x14ac:dyDescent="0.4">
      <c r="A39" s="143" t="s">
        <v>498</v>
      </c>
      <c r="B39" s="150"/>
      <c r="C39" s="145" t="s">
        <v>521</v>
      </c>
      <c r="D39" s="146"/>
      <c r="E39" s="146">
        <v>1802</v>
      </c>
    </row>
    <row r="40" spans="1:5" ht="24" x14ac:dyDescent="0.4">
      <c r="A40" s="143" t="s">
        <v>499</v>
      </c>
      <c r="B40" s="150"/>
      <c r="C40" s="145" t="s">
        <v>522</v>
      </c>
      <c r="D40" s="146"/>
      <c r="E40" s="146">
        <v>134197.72</v>
      </c>
    </row>
    <row r="41" spans="1:5" ht="24" x14ac:dyDescent="0.4">
      <c r="A41" s="143" t="s">
        <v>500</v>
      </c>
      <c r="B41" s="150"/>
      <c r="C41" s="145" t="s">
        <v>523</v>
      </c>
      <c r="D41" s="146"/>
      <c r="E41" s="146">
        <v>626983.86</v>
      </c>
    </row>
    <row r="42" spans="1:5" ht="24" x14ac:dyDescent="0.4">
      <c r="A42" s="143" t="s">
        <v>501</v>
      </c>
      <c r="B42" s="150"/>
      <c r="C42" s="145" t="s">
        <v>524</v>
      </c>
      <c r="D42" s="146"/>
      <c r="E42" s="146">
        <v>8960235.2400000002</v>
      </c>
    </row>
    <row r="43" spans="1:5" ht="24" x14ac:dyDescent="0.4">
      <c r="A43" s="143" t="s">
        <v>502</v>
      </c>
      <c r="B43" s="150"/>
      <c r="C43" s="145" t="s">
        <v>525</v>
      </c>
      <c r="D43" s="146"/>
      <c r="E43" s="146">
        <v>3385285.93</v>
      </c>
    </row>
    <row r="44" spans="1:5" ht="24" x14ac:dyDescent="0.4">
      <c r="A44" s="143" t="s">
        <v>503</v>
      </c>
      <c r="B44" s="150"/>
      <c r="C44" s="145" t="s">
        <v>526</v>
      </c>
      <c r="D44" s="146"/>
      <c r="E44" s="146">
        <v>200606.34</v>
      </c>
    </row>
    <row r="45" spans="1:5" ht="24" x14ac:dyDescent="0.4">
      <c r="A45" s="143" t="s">
        <v>504</v>
      </c>
      <c r="B45" s="150"/>
      <c r="C45" s="145" t="s">
        <v>527</v>
      </c>
      <c r="D45" s="146"/>
      <c r="E45" s="146">
        <v>5119367.2300000004</v>
      </c>
    </row>
    <row r="46" spans="1:5" ht="24" x14ac:dyDescent="0.4">
      <c r="A46" s="143" t="s">
        <v>505</v>
      </c>
      <c r="B46" s="150"/>
      <c r="C46" s="145" t="s">
        <v>528</v>
      </c>
      <c r="D46" s="146"/>
      <c r="E46" s="146">
        <v>45366.31</v>
      </c>
    </row>
    <row r="47" spans="1:5" ht="24" x14ac:dyDescent="0.4">
      <c r="A47" s="143" t="s">
        <v>506</v>
      </c>
      <c r="B47" s="150"/>
      <c r="C47" s="145" t="s">
        <v>529</v>
      </c>
      <c r="D47" s="146"/>
      <c r="E47" s="146">
        <v>137377.72</v>
      </c>
    </row>
    <row r="48" spans="1:5" ht="24" x14ac:dyDescent="0.4">
      <c r="A48" s="406" t="s">
        <v>507</v>
      </c>
      <c r="B48" s="150"/>
      <c r="C48" s="145" t="s">
        <v>530</v>
      </c>
      <c r="D48" s="146"/>
      <c r="E48" s="146">
        <v>486463</v>
      </c>
    </row>
    <row r="49" spans="1:5" ht="24" x14ac:dyDescent="0.4">
      <c r="A49" s="143" t="s">
        <v>508</v>
      </c>
      <c r="B49" s="150"/>
      <c r="C49" s="145" t="s">
        <v>531</v>
      </c>
      <c r="D49" s="146"/>
      <c r="E49" s="146">
        <v>1000</v>
      </c>
    </row>
    <row r="50" spans="1:5" ht="24" x14ac:dyDescent="0.4">
      <c r="A50" s="143" t="s">
        <v>544</v>
      </c>
      <c r="B50" s="150"/>
      <c r="C50" s="145" t="s">
        <v>532</v>
      </c>
      <c r="D50" s="146"/>
      <c r="E50" s="146">
        <v>18290362</v>
      </c>
    </row>
    <row r="51" spans="1:5" ht="24" x14ac:dyDescent="0.4">
      <c r="A51" s="143" t="s">
        <v>59</v>
      </c>
      <c r="B51" s="150"/>
      <c r="C51" s="145" t="s">
        <v>533</v>
      </c>
      <c r="D51" s="146">
        <v>10216921</v>
      </c>
      <c r="E51" s="146"/>
    </row>
    <row r="52" spans="1:5" ht="24" x14ac:dyDescent="0.4">
      <c r="A52" s="143" t="s">
        <v>145</v>
      </c>
      <c r="B52" s="150"/>
      <c r="C52" s="145" t="s">
        <v>534</v>
      </c>
      <c r="D52" s="146">
        <v>2690880</v>
      </c>
      <c r="E52" s="146"/>
    </row>
    <row r="53" spans="1:5" ht="24" x14ac:dyDescent="0.4">
      <c r="A53" s="143" t="s">
        <v>152</v>
      </c>
      <c r="B53" s="150"/>
      <c r="C53" s="145" t="s">
        <v>535</v>
      </c>
      <c r="D53" s="146">
        <v>9398014</v>
      </c>
      <c r="E53" s="146"/>
    </row>
    <row r="54" spans="1:5" ht="24" x14ac:dyDescent="0.4">
      <c r="A54" s="143" t="s">
        <v>66</v>
      </c>
      <c r="B54" s="150"/>
      <c r="C54" s="145" t="s">
        <v>536</v>
      </c>
      <c r="D54" s="146">
        <v>192600</v>
      </c>
      <c r="E54" s="146"/>
    </row>
    <row r="55" spans="1:5" ht="24" x14ac:dyDescent="0.4">
      <c r="A55" s="143" t="s">
        <v>67</v>
      </c>
      <c r="B55" s="150"/>
      <c r="C55" s="145" t="s">
        <v>537</v>
      </c>
      <c r="D55" s="146">
        <v>4153755.24</v>
      </c>
      <c r="E55" s="146"/>
    </row>
    <row r="56" spans="1:5" ht="24" x14ac:dyDescent="0.4">
      <c r="A56" s="143" t="s">
        <v>68</v>
      </c>
      <c r="B56" s="150"/>
      <c r="C56" s="145" t="s">
        <v>538</v>
      </c>
      <c r="D56" s="146">
        <v>2190147.2400000002</v>
      </c>
      <c r="E56" s="146"/>
    </row>
    <row r="57" spans="1:5" ht="24" x14ac:dyDescent="0.4">
      <c r="A57" s="143" t="s">
        <v>69</v>
      </c>
      <c r="B57" s="150"/>
      <c r="C57" s="145" t="s">
        <v>539</v>
      </c>
      <c r="D57" s="146">
        <v>319413.69</v>
      </c>
      <c r="E57" s="146"/>
    </row>
    <row r="58" spans="1:5" ht="24" x14ac:dyDescent="0.4">
      <c r="A58" s="143" t="s">
        <v>71</v>
      </c>
      <c r="B58" s="150"/>
      <c r="C58" s="145" t="s">
        <v>540</v>
      </c>
      <c r="D58" s="146">
        <v>238000</v>
      </c>
      <c r="E58" s="146"/>
    </row>
    <row r="59" spans="1:5" ht="24" x14ac:dyDescent="0.4">
      <c r="A59" s="143" t="s">
        <v>543</v>
      </c>
      <c r="B59" s="150"/>
      <c r="C59" s="145" t="s">
        <v>541</v>
      </c>
      <c r="D59" s="146">
        <v>4375900</v>
      </c>
      <c r="E59" s="146"/>
    </row>
    <row r="60" spans="1:5" ht="24" x14ac:dyDescent="0.4">
      <c r="A60" s="143" t="s">
        <v>74</v>
      </c>
      <c r="B60" s="150"/>
      <c r="C60" s="145" t="s">
        <v>542</v>
      </c>
      <c r="D60" s="146">
        <v>2121000</v>
      </c>
      <c r="E60" s="146"/>
    </row>
    <row r="61" spans="1:5" ht="24" x14ac:dyDescent="0.55000000000000004">
      <c r="A61" s="151"/>
      <c r="B61" s="152"/>
      <c r="C61" s="153"/>
      <c r="D61" s="154">
        <f>SUM(D6:D60)</f>
        <v>57254714.359999999</v>
      </c>
      <c r="E61" s="155">
        <f>SUM(E6:E60)</f>
        <v>57254714.359999999</v>
      </c>
    </row>
    <row r="62" spans="1:5" ht="24" x14ac:dyDescent="0.55000000000000004">
      <c r="A62" s="156"/>
      <c r="B62" s="157"/>
      <c r="C62" s="157"/>
      <c r="D62" s="158"/>
      <c r="E62" s="158"/>
    </row>
    <row r="63" spans="1:5" ht="8.25" customHeight="1" x14ac:dyDescent="0.55000000000000004">
      <c r="A63" s="159"/>
      <c r="B63" s="160"/>
      <c r="C63" s="157"/>
      <c r="D63" s="161"/>
      <c r="E63" s="158">
        <f>E61-D61</f>
        <v>0</v>
      </c>
    </row>
    <row r="64" spans="1:5" ht="24" x14ac:dyDescent="0.55000000000000004">
      <c r="A64" s="409" t="s">
        <v>481</v>
      </c>
      <c r="B64" s="409"/>
      <c r="C64" s="409"/>
      <c r="D64" s="409"/>
      <c r="E64" s="409"/>
    </row>
    <row r="65" spans="1:5" ht="24" x14ac:dyDescent="0.55000000000000004">
      <c r="A65" s="409" t="s">
        <v>482</v>
      </c>
      <c r="B65" s="409"/>
      <c r="C65" s="409"/>
      <c r="D65" s="409"/>
      <c r="E65" s="409"/>
    </row>
    <row r="66" spans="1:5" ht="21.75" customHeight="1" x14ac:dyDescent="0.55000000000000004">
      <c r="A66" s="22"/>
      <c r="B66" s="22"/>
      <c r="C66" s="22"/>
      <c r="D66" s="22"/>
      <c r="E66" s="22"/>
    </row>
    <row r="67" spans="1:5" ht="24" x14ac:dyDescent="0.55000000000000004">
      <c r="A67" s="409" t="s">
        <v>483</v>
      </c>
      <c r="B67" s="409"/>
      <c r="C67" s="409"/>
      <c r="D67" s="409"/>
      <c r="E67" s="409"/>
    </row>
    <row r="68" spans="1:5" ht="24" x14ac:dyDescent="0.55000000000000004">
      <c r="A68" s="409" t="s">
        <v>484</v>
      </c>
      <c r="B68" s="409"/>
      <c r="C68" s="409"/>
      <c r="D68" s="409"/>
      <c r="E68" s="409"/>
    </row>
    <row r="69" spans="1:5" ht="24" x14ac:dyDescent="0.55000000000000004">
      <c r="A69" s="22"/>
      <c r="B69" s="22"/>
      <c r="C69" s="22"/>
      <c r="D69" s="22"/>
      <c r="E69" s="22"/>
    </row>
    <row r="70" spans="1:5" ht="24" x14ac:dyDescent="0.55000000000000004">
      <c r="A70" s="22"/>
      <c r="B70" s="22"/>
      <c r="C70" s="22"/>
      <c r="D70" s="22"/>
      <c r="E70" s="22"/>
    </row>
    <row r="71" spans="1:5" ht="24" x14ac:dyDescent="0.55000000000000004">
      <c r="A71" s="22"/>
      <c r="B71" s="22"/>
      <c r="C71" s="22"/>
      <c r="D71" s="22"/>
      <c r="E71" s="22"/>
    </row>
    <row r="72" spans="1:5" ht="24" x14ac:dyDescent="0.55000000000000004">
      <c r="A72" s="22"/>
      <c r="B72" s="22"/>
      <c r="C72" s="22"/>
      <c r="D72" s="22"/>
      <c r="E72" s="22"/>
    </row>
  </sheetData>
  <mergeCells count="14">
    <mergeCell ref="A1:E1"/>
    <mergeCell ref="A2:E2"/>
    <mergeCell ref="A3:E3"/>
    <mergeCell ref="A4:B5"/>
    <mergeCell ref="C4:C5"/>
    <mergeCell ref="D4:D5"/>
    <mergeCell ref="E4:E5"/>
    <mergeCell ref="A68:E68"/>
    <mergeCell ref="A7:B7"/>
    <mergeCell ref="A8:B8"/>
    <mergeCell ref="A12:B12"/>
    <mergeCell ref="A64:E64"/>
    <mergeCell ref="A65:E65"/>
    <mergeCell ref="A67:E67"/>
  </mergeCells>
  <pageMargins left="0.39370078740157483" right="0.19685039370078741" top="0.35433070866141736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20" workbookViewId="0">
      <selection activeCell="J51" sqref="J51"/>
    </sheetView>
  </sheetViews>
  <sheetFormatPr defaultRowHeight="17.25" x14ac:dyDescent="0.4"/>
  <cols>
    <col min="1" max="3" width="9" style="23"/>
    <col min="4" max="4" width="8.75" style="23" customWidth="1"/>
    <col min="5" max="8" width="9" style="23"/>
    <col min="9" max="9" width="0.25" style="23" customWidth="1"/>
    <col min="10" max="10" width="19.25" style="23" customWidth="1"/>
    <col min="11" max="11" width="9" style="23" hidden="1" customWidth="1"/>
    <col min="12" max="16384" width="9" style="23"/>
  </cols>
  <sheetData>
    <row r="2" spans="1:11" s="66" customFormat="1" ht="21.95" customHeight="1" x14ac:dyDescent="0.55000000000000004">
      <c r="A2" s="429" t="s">
        <v>296</v>
      </c>
      <c r="B2" s="429"/>
      <c r="C2" s="429"/>
      <c r="D2" s="429"/>
      <c r="E2" s="429"/>
      <c r="F2" s="429"/>
      <c r="G2" s="429"/>
      <c r="H2" s="429"/>
      <c r="I2" s="429"/>
      <c r="J2" s="429"/>
      <c r="K2" s="225"/>
    </row>
    <row r="3" spans="1:11" s="66" customFormat="1" ht="21.95" customHeight="1" x14ac:dyDescent="0.2">
      <c r="A3" s="445" t="s">
        <v>22</v>
      </c>
      <c r="B3" s="445"/>
      <c r="C3" s="445"/>
      <c r="D3" s="445"/>
      <c r="E3" s="445"/>
      <c r="F3" s="445"/>
      <c r="G3" s="445"/>
      <c r="H3" s="445"/>
      <c r="I3" s="445"/>
      <c r="J3" s="445"/>
      <c r="K3" s="225"/>
    </row>
    <row r="4" spans="1:11" s="66" customFormat="1" ht="21.95" customHeight="1" x14ac:dyDescent="0.2">
      <c r="A4" s="445" t="s">
        <v>242</v>
      </c>
      <c r="B4" s="445"/>
      <c r="C4" s="445"/>
      <c r="D4" s="445"/>
      <c r="E4" s="445"/>
      <c r="F4" s="445"/>
      <c r="G4" s="445"/>
      <c r="H4" s="445"/>
      <c r="I4" s="445"/>
      <c r="J4" s="445"/>
      <c r="K4" s="225"/>
    </row>
    <row r="5" spans="1:11" s="66" customFormat="1" ht="21.95" customHeight="1" x14ac:dyDescent="0.2">
      <c r="B5" s="71"/>
      <c r="C5" s="71"/>
      <c r="D5" s="71"/>
      <c r="E5" s="71"/>
      <c r="F5" s="71"/>
      <c r="G5" s="71"/>
      <c r="H5" s="71"/>
      <c r="I5" s="71"/>
      <c r="J5" s="71"/>
      <c r="K5" s="225"/>
    </row>
    <row r="6" spans="1:11" s="66" customFormat="1" ht="21.95" customHeight="1" x14ac:dyDescent="0.2">
      <c r="A6" s="447" t="s">
        <v>397</v>
      </c>
      <c r="B6" s="447"/>
      <c r="C6" s="447"/>
      <c r="D6" s="447"/>
      <c r="E6" s="447"/>
      <c r="F6" s="447"/>
      <c r="G6" s="447"/>
      <c r="H6" s="447"/>
      <c r="I6" s="447"/>
      <c r="J6" s="447"/>
      <c r="K6" s="225"/>
    </row>
    <row r="7" spans="1:11" s="66" customFormat="1" ht="15" customHeight="1" x14ac:dyDescent="0.2">
      <c r="B7" s="68"/>
      <c r="C7" s="65"/>
      <c r="D7" s="65"/>
      <c r="E7" s="65"/>
      <c r="F7" s="65"/>
      <c r="G7" s="65"/>
      <c r="H7" s="65"/>
      <c r="I7" s="65"/>
      <c r="J7" s="65"/>
      <c r="K7" s="225"/>
    </row>
    <row r="8" spans="1:11" s="66" customFormat="1" ht="21.95" customHeight="1" x14ac:dyDescent="0.2">
      <c r="A8" s="452" t="s">
        <v>243</v>
      </c>
      <c r="B8" s="452"/>
      <c r="C8" s="452"/>
      <c r="D8" s="452"/>
      <c r="E8" s="452"/>
      <c r="F8" s="452"/>
      <c r="G8" s="452"/>
      <c r="H8" s="452"/>
      <c r="I8" s="452"/>
      <c r="J8" s="452"/>
      <c r="K8" s="225"/>
    </row>
    <row r="9" spans="1:11" s="66" customFormat="1" ht="21.95" customHeight="1" x14ac:dyDescent="0.2">
      <c r="A9" s="256" t="s">
        <v>185</v>
      </c>
      <c r="B9" s="448" t="s">
        <v>216</v>
      </c>
      <c r="C9" s="448"/>
      <c r="D9" s="448"/>
      <c r="E9" s="448" t="s">
        <v>217</v>
      </c>
      <c r="F9" s="448"/>
      <c r="G9" s="448"/>
      <c r="H9" s="448"/>
      <c r="I9" s="448"/>
      <c r="J9" s="75" t="s">
        <v>28</v>
      </c>
      <c r="K9" s="225"/>
    </row>
    <row r="10" spans="1:11" s="66" customFormat="1" ht="21.95" customHeight="1" x14ac:dyDescent="0.2">
      <c r="A10" s="256">
        <v>1</v>
      </c>
      <c r="B10" s="449" t="s">
        <v>363</v>
      </c>
      <c r="C10" s="450"/>
      <c r="D10" s="451"/>
      <c r="E10" s="449" t="s">
        <v>365</v>
      </c>
      <c r="F10" s="450"/>
      <c r="G10" s="450"/>
      <c r="H10" s="450"/>
      <c r="I10" s="451"/>
      <c r="J10" s="76">
        <v>80000</v>
      </c>
      <c r="K10" s="225"/>
    </row>
    <row r="11" spans="1:11" s="66" customFormat="1" ht="21.95" customHeight="1" x14ac:dyDescent="0.2">
      <c r="A11" s="256">
        <v>2</v>
      </c>
      <c r="B11" s="449" t="s">
        <v>364</v>
      </c>
      <c r="C11" s="450"/>
      <c r="D11" s="451"/>
      <c r="E11" s="449" t="s">
        <v>342</v>
      </c>
      <c r="F11" s="450"/>
      <c r="G11" s="450"/>
      <c r="H11" s="450"/>
      <c r="I11" s="451"/>
      <c r="J11" s="76">
        <v>100000</v>
      </c>
      <c r="K11" s="225"/>
    </row>
    <row r="12" spans="1:11" s="66" customFormat="1" ht="21.95" customHeight="1" x14ac:dyDescent="0.2">
      <c r="A12" s="256">
        <v>3</v>
      </c>
      <c r="B12" s="449" t="s">
        <v>343</v>
      </c>
      <c r="C12" s="450"/>
      <c r="D12" s="451"/>
      <c r="E12" s="449" t="s">
        <v>344</v>
      </c>
      <c r="F12" s="450"/>
      <c r="G12" s="450"/>
      <c r="H12" s="450"/>
      <c r="I12" s="451"/>
      <c r="J12" s="76">
        <v>69150</v>
      </c>
      <c r="K12" s="225"/>
    </row>
    <row r="13" spans="1:11" s="66" customFormat="1" ht="21.95" customHeight="1" x14ac:dyDescent="0.2">
      <c r="A13" s="256">
        <v>4</v>
      </c>
      <c r="B13" s="449" t="s">
        <v>345</v>
      </c>
      <c r="C13" s="450"/>
      <c r="D13" s="451"/>
      <c r="E13" s="449" t="s">
        <v>346</v>
      </c>
      <c r="F13" s="450"/>
      <c r="G13" s="450"/>
      <c r="H13" s="450"/>
      <c r="I13" s="451"/>
      <c r="J13" s="76">
        <v>60000</v>
      </c>
      <c r="K13" s="225"/>
    </row>
    <row r="14" spans="1:11" s="66" customFormat="1" ht="21.95" customHeight="1" x14ac:dyDescent="0.2">
      <c r="A14" s="256">
        <v>5</v>
      </c>
      <c r="B14" s="449" t="s">
        <v>347</v>
      </c>
      <c r="C14" s="450"/>
      <c r="D14" s="451"/>
      <c r="E14" s="449" t="s">
        <v>348</v>
      </c>
      <c r="F14" s="450"/>
      <c r="G14" s="450"/>
      <c r="H14" s="450"/>
      <c r="I14" s="451"/>
      <c r="J14" s="76">
        <v>60000</v>
      </c>
      <c r="K14" s="225"/>
    </row>
    <row r="15" spans="1:11" s="66" customFormat="1" ht="21.95" customHeight="1" x14ac:dyDescent="0.2">
      <c r="A15" s="256">
        <v>6</v>
      </c>
      <c r="B15" s="449" t="s">
        <v>349</v>
      </c>
      <c r="C15" s="450"/>
      <c r="D15" s="451"/>
      <c r="E15" s="449" t="s">
        <v>350</v>
      </c>
      <c r="F15" s="450"/>
      <c r="G15" s="450"/>
      <c r="H15" s="450"/>
      <c r="I15" s="451"/>
      <c r="J15" s="76">
        <v>80000</v>
      </c>
      <c r="K15" s="225"/>
    </row>
    <row r="16" spans="1:11" s="66" customFormat="1" ht="21.95" customHeight="1" x14ac:dyDescent="0.2">
      <c r="A16" s="256">
        <v>7</v>
      </c>
      <c r="B16" s="449" t="s">
        <v>351</v>
      </c>
      <c r="C16" s="450"/>
      <c r="D16" s="451"/>
      <c r="E16" s="449" t="s">
        <v>353</v>
      </c>
      <c r="F16" s="450"/>
      <c r="G16" s="450"/>
      <c r="H16" s="450"/>
      <c r="I16" s="451"/>
      <c r="J16" s="76">
        <v>80000</v>
      </c>
      <c r="K16" s="225"/>
    </row>
    <row r="17" spans="1:11" s="66" customFormat="1" ht="21.95" customHeight="1" x14ac:dyDescent="0.2">
      <c r="A17" s="256">
        <v>8</v>
      </c>
      <c r="B17" s="449" t="s">
        <v>352</v>
      </c>
      <c r="C17" s="450"/>
      <c r="D17" s="451"/>
      <c r="E17" s="449" t="s">
        <v>355</v>
      </c>
      <c r="F17" s="450"/>
      <c r="G17" s="450"/>
      <c r="H17" s="450"/>
      <c r="I17" s="451"/>
      <c r="J17" s="76">
        <v>68000</v>
      </c>
      <c r="K17" s="225"/>
    </row>
    <row r="18" spans="1:11" s="66" customFormat="1" ht="21.95" customHeight="1" x14ac:dyDescent="0.2">
      <c r="A18" s="256">
        <v>9</v>
      </c>
      <c r="B18" s="449" t="s">
        <v>354</v>
      </c>
      <c r="C18" s="450"/>
      <c r="D18" s="451"/>
      <c r="E18" s="449" t="s">
        <v>356</v>
      </c>
      <c r="F18" s="450"/>
      <c r="G18" s="450"/>
      <c r="H18" s="450"/>
      <c r="I18" s="451"/>
      <c r="J18" s="76">
        <v>40000</v>
      </c>
      <c r="K18" s="225"/>
    </row>
    <row r="19" spans="1:11" s="66" customFormat="1" ht="21.95" customHeight="1" x14ac:dyDescent="0.2">
      <c r="A19" s="256">
        <v>10</v>
      </c>
      <c r="B19" s="449" t="s">
        <v>357</v>
      </c>
      <c r="C19" s="450"/>
      <c r="D19" s="451"/>
      <c r="E19" s="449" t="s">
        <v>358</v>
      </c>
      <c r="F19" s="450"/>
      <c r="G19" s="450"/>
      <c r="H19" s="450"/>
      <c r="I19" s="451"/>
      <c r="J19" s="76">
        <v>43150</v>
      </c>
      <c r="K19" s="225"/>
    </row>
    <row r="20" spans="1:11" s="66" customFormat="1" ht="21.95" customHeight="1" x14ac:dyDescent="0.2">
      <c r="A20" s="256">
        <v>11</v>
      </c>
      <c r="B20" s="449" t="s">
        <v>359</v>
      </c>
      <c r="C20" s="450"/>
      <c r="D20" s="451"/>
      <c r="E20" s="449" t="s">
        <v>360</v>
      </c>
      <c r="F20" s="450"/>
      <c r="G20" s="450"/>
      <c r="H20" s="450"/>
      <c r="I20" s="451"/>
      <c r="J20" s="76">
        <v>35925</v>
      </c>
      <c r="K20" s="225"/>
    </row>
    <row r="21" spans="1:11" s="66" customFormat="1" ht="21.95" customHeight="1" x14ac:dyDescent="0.2">
      <c r="A21" s="256">
        <v>12</v>
      </c>
      <c r="B21" s="372" t="s">
        <v>361</v>
      </c>
      <c r="C21" s="373"/>
      <c r="D21" s="374"/>
      <c r="E21" s="372" t="s">
        <v>362</v>
      </c>
      <c r="F21" s="373"/>
      <c r="G21" s="373"/>
      <c r="H21" s="373"/>
      <c r="I21" s="374"/>
      <c r="J21" s="76">
        <v>64100</v>
      </c>
      <c r="K21" s="225"/>
    </row>
    <row r="22" spans="1:11" s="66" customFormat="1" ht="21.95" customHeight="1" x14ac:dyDescent="0.2">
      <c r="A22" s="453" t="s">
        <v>34</v>
      </c>
      <c r="B22" s="454"/>
      <c r="C22" s="454"/>
      <c r="D22" s="454"/>
      <c r="E22" s="454"/>
      <c r="F22" s="454"/>
      <c r="G22" s="454"/>
      <c r="H22" s="454"/>
      <c r="I22" s="455"/>
      <c r="J22" s="77">
        <f>SUM(J10:J21)</f>
        <v>780325</v>
      </c>
      <c r="K22" s="225"/>
    </row>
    <row r="23" spans="1:11" s="66" customFormat="1" ht="21.95" customHeight="1" x14ac:dyDescent="0.2">
      <c r="B23" s="226"/>
      <c r="C23" s="226"/>
      <c r="D23" s="226"/>
      <c r="E23" s="226"/>
      <c r="F23" s="226"/>
      <c r="G23" s="226"/>
      <c r="H23" s="226"/>
      <c r="I23" s="226"/>
      <c r="J23" s="227"/>
      <c r="K23" s="225"/>
    </row>
    <row r="24" spans="1:11" s="66" customFormat="1" ht="21.95" customHeight="1" x14ac:dyDescent="0.2">
      <c r="A24" s="452" t="s">
        <v>244</v>
      </c>
      <c r="B24" s="452"/>
      <c r="C24" s="452"/>
      <c r="D24" s="452"/>
      <c r="E24" s="452"/>
      <c r="F24" s="452"/>
      <c r="G24" s="452"/>
      <c r="H24" s="452"/>
      <c r="I24" s="452"/>
      <c r="J24" s="452"/>
      <c r="K24" s="225"/>
    </row>
    <row r="25" spans="1:11" s="66" customFormat="1" ht="21.95" customHeight="1" x14ac:dyDescent="0.2">
      <c r="A25" s="390" t="s">
        <v>185</v>
      </c>
      <c r="B25" s="448" t="s">
        <v>216</v>
      </c>
      <c r="C25" s="448"/>
      <c r="D25" s="448"/>
      <c r="E25" s="448" t="s">
        <v>217</v>
      </c>
      <c r="F25" s="448"/>
      <c r="G25" s="448"/>
      <c r="H25" s="448"/>
      <c r="I25" s="448"/>
      <c r="J25" s="390" t="s">
        <v>28</v>
      </c>
      <c r="K25" s="225"/>
    </row>
    <row r="26" spans="1:11" s="66" customFormat="1" ht="21.95" customHeight="1" x14ac:dyDescent="0.2">
      <c r="A26" s="390">
        <v>1</v>
      </c>
      <c r="B26" s="449" t="s">
        <v>363</v>
      </c>
      <c r="C26" s="450"/>
      <c r="D26" s="451"/>
      <c r="E26" s="449" t="s">
        <v>365</v>
      </c>
      <c r="F26" s="450"/>
      <c r="G26" s="450"/>
      <c r="H26" s="450"/>
      <c r="I26" s="451"/>
      <c r="J26" s="76">
        <v>100000</v>
      </c>
      <c r="K26" s="225"/>
    </row>
    <row r="27" spans="1:11" s="66" customFormat="1" ht="21.95" customHeight="1" x14ac:dyDescent="0.2">
      <c r="A27" s="390">
        <v>2</v>
      </c>
      <c r="B27" s="449" t="s">
        <v>349</v>
      </c>
      <c r="C27" s="450"/>
      <c r="D27" s="451"/>
      <c r="E27" s="449" t="s">
        <v>350</v>
      </c>
      <c r="F27" s="450"/>
      <c r="G27" s="450"/>
      <c r="H27" s="450"/>
      <c r="I27" s="451"/>
      <c r="J27" s="76">
        <v>100000</v>
      </c>
      <c r="K27" s="225"/>
    </row>
    <row r="28" spans="1:11" s="66" customFormat="1" ht="21.95" customHeight="1" x14ac:dyDescent="0.2">
      <c r="A28" s="390">
        <v>3</v>
      </c>
      <c r="B28" s="449" t="s">
        <v>352</v>
      </c>
      <c r="C28" s="450"/>
      <c r="D28" s="451"/>
      <c r="E28" s="449" t="s">
        <v>355</v>
      </c>
      <c r="F28" s="450"/>
      <c r="G28" s="450"/>
      <c r="H28" s="450"/>
      <c r="I28" s="451"/>
      <c r="J28" s="76">
        <v>85000</v>
      </c>
      <c r="K28" s="225"/>
    </row>
    <row r="29" spans="1:11" s="66" customFormat="1" ht="21.95" customHeight="1" x14ac:dyDescent="0.2">
      <c r="A29" s="390">
        <v>4</v>
      </c>
      <c r="B29" s="449" t="s">
        <v>366</v>
      </c>
      <c r="C29" s="450"/>
      <c r="D29" s="451"/>
      <c r="E29" s="449" t="s">
        <v>367</v>
      </c>
      <c r="F29" s="450"/>
      <c r="G29" s="450"/>
      <c r="H29" s="450"/>
      <c r="I29" s="451"/>
      <c r="J29" s="76">
        <v>60000</v>
      </c>
      <c r="K29" s="225"/>
    </row>
    <row r="30" spans="1:11" s="66" customFormat="1" ht="21.95" customHeight="1" x14ac:dyDescent="0.2">
      <c r="A30" s="390">
        <v>5</v>
      </c>
      <c r="B30" s="449" t="s">
        <v>354</v>
      </c>
      <c r="C30" s="450"/>
      <c r="D30" s="451"/>
      <c r="E30" s="449" t="s">
        <v>356</v>
      </c>
      <c r="F30" s="450"/>
      <c r="G30" s="450"/>
      <c r="H30" s="450"/>
      <c r="I30" s="451"/>
      <c r="J30" s="76">
        <v>50000</v>
      </c>
      <c r="K30" s="225"/>
    </row>
    <row r="31" spans="1:11" s="66" customFormat="1" ht="21.95" customHeight="1" x14ac:dyDescent="0.2">
      <c r="A31" s="390">
        <v>6</v>
      </c>
      <c r="B31" s="449" t="s">
        <v>357</v>
      </c>
      <c r="C31" s="450"/>
      <c r="D31" s="451"/>
      <c r="E31" s="449" t="s">
        <v>358</v>
      </c>
      <c r="F31" s="450"/>
      <c r="G31" s="450"/>
      <c r="H31" s="450"/>
      <c r="I31" s="451"/>
      <c r="J31" s="76">
        <v>56150</v>
      </c>
      <c r="K31" s="225"/>
    </row>
    <row r="32" spans="1:11" s="66" customFormat="1" ht="21.95" customHeight="1" x14ac:dyDescent="0.2">
      <c r="A32" s="390">
        <v>7</v>
      </c>
      <c r="B32" s="449" t="s">
        <v>359</v>
      </c>
      <c r="C32" s="450"/>
      <c r="D32" s="451"/>
      <c r="E32" s="449" t="s">
        <v>360</v>
      </c>
      <c r="F32" s="450"/>
      <c r="G32" s="450"/>
      <c r="H32" s="450"/>
      <c r="I32" s="451"/>
      <c r="J32" s="76">
        <v>48000</v>
      </c>
      <c r="K32" s="225"/>
    </row>
    <row r="33" spans="1:11" s="66" customFormat="1" ht="21.95" customHeight="1" x14ac:dyDescent="0.2">
      <c r="A33" s="390">
        <v>8</v>
      </c>
      <c r="B33" s="387" t="s">
        <v>361</v>
      </c>
      <c r="C33" s="388"/>
      <c r="D33" s="389"/>
      <c r="E33" s="387" t="s">
        <v>362</v>
      </c>
      <c r="F33" s="388"/>
      <c r="G33" s="388"/>
      <c r="H33" s="388"/>
      <c r="I33" s="389"/>
      <c r="J33" s="76">
        <v>80000</v>
      </c>
      <c r="K33" s="225"/>
    </row>
    <row r="34" spans="1:11" s="66" customFormat="1" ht="21.95" customHeight="1" x14ac:dyDescent="0.2">
      <c r="A34" s="453" t="s">
        <v>34</v>
      </c>
      <c r="B34" s="454"/>
      <c r="C34" s="454"/>
      <c r="D34" s="454"/>
      <c r="E34" s="454"/>
      <c r="F34" s="454"/>
      <c r="G34" s="454"/>
      <c r="H34" s="454"/>
      <c r="I34" s="455"/>
      <c r="J34" s="77">
        <f>SUM(J26:J33)</f>
        <v>579150</v>
      </c>
      <c r="K34" s="225"/>
    </row>
    <row r="35" spans="1:11" s="66" customFormat="1" ht="21.95" customHeight="1" x14ac:dyDescent="0.2">
      <c r="B35" s="226"/>
      <c r="C35" s="226"/>
      <c r="D35" s="226"/>
      <c r="E35" s="226"/>
      <c r="F35" s="226"/>
      <c r="G35" s="226"/>
      <c r="H35" s="226"/>
      <c r="I35" s="226"/>
      <c r="J35" s="227"/>
      <c r="K35" s="225"/>
    </row>
    <row r="36" spans="1:11" s="66" customFormat="1" ht="21.95" customHeight="1" x14ac:dyDescent="0.2">
      <c r="B36" s="226"/>
      <c r="C36" s="226"/>
      <c r="D36" s="226"/>
      <c r="E36" s="226"/>
      <c r="F36" s="226"/>
      <c r="G36" s="226"/>
      <c r="H36" s="226"/>
      <c r="I36" s="226"/>
      <c r="J36" s="227"/>
      <c r="K36" s="225"/>
    </row>
    <row r="37" spans="1:11" s="66" customFormat="1" ht="21.95" customHeight="1" x14ac:dyDescent="0.2">
      <c r="B37" s="226"/>
      <c r="C37" s="226"/>
      <c r="D37" s="226"/>
      <c r="E37" s="226"/>
      <c r="F37" s="226"/>
      <c r="G37" s="226"/>
      <c r="H37" s="226"/>
      <c r="I37" s="226"/>
      <c r="J37" s="227"/>
      <c r="K37" s="225"/>
    </row>
    <row r="38" spans="1:11" ht="24" x14ac:dyDescent="0.55000000000000004">
      <c r="B38" s="22"/>
      <c r="C38" s="22"/>
      <c r="D38" s="22"/>
      <c r="E38" s="22"/>
      <c r="F38" s="22"/>
      <c r="G38" s="22"/>
      <c r="H38" s="22"/>
      <c r="I38" s="22"/>
      <c r="J38" s="22"/>
    </row>
  </sheetData>
  <mergeCells count="48">
    <mergeCell ref="B28:D28"/>
    <mergeCell ref="E28:I28"/>
    <mergeCell ref="B29:D29"/>
    <mergeCell ref="E29:I29"/>
    <mergeCell ref="A34:I34"/>
    <mergeCell ref="B30:D30"/>
    <mergeCell ref="E30:I30"/>
    <mergeCell ref="B31:D31"/>
    <mergeCell ref="E31:I31"/>
    <mergeCell ref="B32:D32"/>
    <mergeCell ref="E32:I32"/>
    <mergeCell ref="B25:D25"/>
    <mergeCell ref="E25:I25"/>
    <mergeCell ref="B26:D26"/>
    <mergeCell ref="E26:I26"/>
    <mergeCell ref="B27:D27"/>
    <mergeCell ref="E27:I27"/>
    <mergeCell ref="B11:D11"/>
    <mergeCell ref="E11:I11"/>
    <mergeCell ref="B12:D12"/>
    <mergeCell ref="E12:I12"/>
    <mergeCell ref="A24:J24"/>
    <mergeCell ref="A22:I22"/>
    <mergeCell ref="B20:D20"/>
    <mergeCell ref="E20:I20"/>
    <mergeCell ref="B19:D19"/>
    <mergeCell ref="E19:I19"/>
    <mergeCell ref="A2:J2"/>
    <mergeCell ref="A3:J3"/>
    <mergeCell ref="A4:J4"/>
    <mergeCell ref="A6:J6"/>
    <mergeCell ref="A8:J8"/>
    <mergeCell ref="B9:D9"/>
    <mergeCell ref="E9:I9"/>
    <mergeCell ref="B14:D14"/>
    <mergeCell ref="E14:I14"/>
    <mergeCell ref="B18:D18"/>
    <mergeCell ref="E18:I18"/>
    <mergeCell ref="B13:D13"/>
    <mergeCell ref="E13:I13"/>
    <mergeCell ref="B15:D15"/>
    <mergeCell ref="E15:I15"/>
    <mergeCell ref="B16:D16"/>
    <mergeCell ref="E16:I16"/>
    <mergeCell ref="B17:D17"/>
    <mergeCell ref="E17:I17"/>
    <mergeCell ref="B10:D10"/>
    <mergeCell ref="E10:I10"/>
  </mergeCells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E10" sqref="E10"/>
    </sheetView>
  </sheetViews>
  <sheetFormatPr defaultRowHeight="17.25" x14ac:dyDescent="0.4"/>
  <cols>
    <col min="1" max="1" width="9.125" style="23" customWidth="1"/>
    <col min="2" max="2" width="14.375" style="23" customWidth="1"/>
    <col min="3" max="3" width="14.625" style="23" customWidth="1"/>
    <col min="4" max="4" width="12.625" style="23" customWidth="1"/>
    <col min="5" max="5" width="21.125" style="23" customWidth="1"/>
    <col min="6" max="6" width="21.75" style="23" customWidth="1"/>
    <col min="7" max="7" width="10.375" style="23" customWidth="1"/>
    <col min="8" max="8" width="9" style="23"/>
    <col min="9" max="9" width="12.25" style="23" bestFit="1" customWidth="1"/>
    <col min="10" max="16384" width="9" style="23"/>
  </cols>
  <sheetData>
    <row r="1" spans="1:9" ht="20.100000000000001" customHeight="1" x14ac:dyDescent="0.55000000000000004">
      <c r="A1" s="456" t="s">
        <v>297</v>
      </c>
      <c r="B1" s="456"/>
      <c r="C1" s="456"/>
      <c r="D1" s="456"/>
      <c r="E1" s="456"/>
      <c r="F1" s="456"/>
      <c r="G1" s="456"/>
      <c r="H1" s="22"/>
      <c r="I1" s="22"/>
    </row>
    <row r="2" spans="1:9" ht="20.100000000000001" customHeight="1" x14ac:dyDescent="0.55000000000000004">
      <c r="A2" s="456" t="s">
        <v>22</v>
      </c>
      <c r="B2" s="456"/>
      <c r="C2" s="456"/>
      <c r="D2" s="456"/>
      <c r="E2" s="456"/>
      <c r="F2" s="456"/>
      <c r="G2" s="456"/>
      <c r="H2" s="22"/>
      <c r="I2" s="22"/>
    </row>
    <row r="3" spans="1:9" ht="20.100000000000001" customHeight="1" x14ac:dyDescent="0.55000000000000004">
      <c r="A3" s="456" t="s">
        <v>242</v>
      </c>
      <c r="B3" s="456"/>
      <c r="C3" s="456"/>
      <c r="D3" s="456"/>
      <c r="E3" s="456"/>
      <c r="F3" s="456"/>
      <c r="G3" s="456"/>
      <c r="H3" s="22"/>
      <c r="I3" s="22"/>
    </row>
    <row r="4" spans="1:9" ht="18" customHeight="1" x14ac:dyDescent="0.55000000000000004">
      <c r="A4" s="377" t="s">
        <v>398</v>
      </c>
      <c r="B4" s="378"/>
      <c r="C4" s="378"/>
      <c r="D4" s="378"/>
      <c r="E4" s="378"/>
      <c r="F4" s="378"/>
      <c r="G4" s="378"/>
      <c r="H4" s="22"/>
      <c r="I4" s="22"/>
    </row>
    <row r="5" spans="1:9" ht="17.25" customHeight="1" x14ac:dyDescent="0.55000000000000004">
      <c r="A5" s="377" t="s">
        <v>243</v>
      </c>
      <c r="B5" s="378"/>
      <c r="C5" s="378"/>
      <c r="D5" s="378"/>
      <c r="E5" s="378"/>
      <c r="F5" s="378"/>
      <c r="G5" s="378"/>
      <c r="H5" s="22"/>
      <c r="I5" s="22"/>
    </row>
    <row r="6" spans="1:9" ht="20.100000000000001" customHeight="1" x14ac:dyDescent="0.55000000000000004">
      <c r="A6" s="263" t="s">
        <v>37</v>
      </c>
      <c r="B6" s="263" t="s">
        <v>38</v>
      </c>
      <c r="C6" s="263" t="s">
        <v>39</v>
      </c>
      <c r="D6" s="263" t="s">
        <v>40</v>
      </c>
      <c r="E6" s="263" t="s">
        <v>41</v>
      </c>
      <c r="F6" s="263" t="s">
        <v>42</v>
      </c>
      <c r="G6" s="263" t="s">
        <v>28</v>
      </c>
      <c r="H6" s="22"/>
      <c r="I6" s="22"/>
    </row>
    <row r="7" spans="1:9" ht="20.100000000000001" customHeight="1" x14ac:dyDescent="0.55000000000000004">
      <c r="A7" s="307" t="s">
        <v>178</v>
      </c>
      <c r="B7" s="307" t="s">
        <v>180</v>
      </c>
      <c r="C7" s="307" t="s">
        <v>179</v>
      </c>
      <c r="D7" s="307" t="s">
        <v>67</v>
      </c>
      <c r="E7" s="307" t="s">
        <v>257</v>
      </c>
      <c r="F7" s="307"/>
      <c r="G7" s="312">
        <v>42500</v>
      </c>
      <c r="H7" s="22"/>
      <c r="I7" s="22"/>
    </row>
    <row r="8" spans="1:9" ht="33.75" customHeight="1" x14ac:dyDescent="0.55000000000000004">
      <c r="A8" s="307" t="s">
        <v>178</v>
      </c>
      <c r="B8" s="307" t="s">
        <v>180</v>
      </c>
      <c r="C8" s="307" t="s">
        <v>179</v>
      </c>
      <c r="D8" s="307" t="s">
        <v>67</v>
      </c>
      <c r="E8" s="405" t="s">
        <v>379</v>
      </c>
      <c r="F8" s="315" t="s">
        <v>368</v>
      </c>
      <c r="G8" s="308">
        <v>900</v>
      </c>
      <c r="H8" s="22"/>
      <c r="I8" s="22"/>
    </row>
    <row r="9" spans="1:9" ht="20.100000000000001" customHeight="1" x14ac:dyDescent="0.55000000000000004">
      <c r="A9" s="307" t="s">
        <v>178</v>
      </c>
      <c r="B9" s="307" t="s">
        <v>180</v>
      </c>
      <c r="C9" s="307" t="s">
        <v>179</v>
      </c>
      <c r="D9" s="307" t="s">
        <v>71</v>
      </c>
      <c r="E9" s="307" t="s">
        <v>369</v>
      </c>
      <c r="F9" s="307" t="s">
        <v>370</v>
      </c>
      <c r="G9" s="312">
        <v>9000</v>
      </c>
      <c r="H9" s="22"/>
      <c r="I9" s="22"/>
    </row>
    <row r="10" spans="1:9" ht="31.5" customHeight="1" x14ac:dyDescent="0.55000000000000004">
      <c r="A10" s="307" t="s">
        <v>178</v>
      </c>
      <c r="B10" s="307" t="s">
        <v>181</v>
      </c>
      <c r="C10" s="394" t="s">
        <v>380</v>
      </c>
      <c r="D10" s="307" t="s">
        <v>68</v>
      </c>
      <c r="E10" s="307" t="s">
        <v>371</v>
      </c>
      <c r="F10" s="307"/>
      <c r="G10" s="312">
        <v>183367.36</v>
      </c>
      <c r="H10" s="22"/>
      <c r="I10" s="22"/>
    </row>
    <row r="11" spans="1:9" ht="30.75" customHeight="1" x14ac:dyDescent="0.55000000000000004">
      <c r="A11" s="307" t="s">
        <v>178</v>
      </c>
      <c r="B11" s="307" t="s">
        <v>292</v>
      </c>
      <c r="C11" s="394" t="s">
        <v>381</v>
      </c>
      <c r="D11" s="307" t="s">
        <v>67</v>
      </c>
      <c r="E11" s="307" t="s">
        <v>257</v>
      </c>
      <c r="F11" s="307"/>
      <c r="G11" s="312">
        <v>56000</v>
      </c>
      <c r="H11" s="22"/>
      <c r="I11" s="22"/>
    </row>
    <row r="12" spans="1:9" ht="33.75" customHeight="1" x14ac:dyDescent="0.55000000000000004">
      <c r="A12" s="307" t="s">
        <v>178</v>
      </c>
      <c r="B12" s="307" t="s">
        <v>258</v>
      </c>
      <c r="C12" s="307" t="s">
        <v>372</v>
      </c>
      <c r="D12" s="307" t="s">
        <v>72</v>
      </c>
      <c r="E12" s="315" t="s">
        <v>182</v>
      </c>
      <c r="F12" s="394" t="s">
        <v>373</v>
      </c>
      <c r="G12" s="312">
        <v>250000</v>
      </c>
      <c r="H12" s="22"/>
      <c r="I12" s="22"/>
    </row>
    <row r="13" spans="1:9" ht="51" customHeight="1" x14ac:dyDescent="0.55000000000000004">
      <c r="A13" s="307" t="s">
        <v>178</v>
      </c>
      <c r="B13" s="307" t="s">
        <v>258</v>
      </c>
      <c r="C13" s="307" t="s">
        <v>372</v>
      </c>
      <c r="D13" s="307" t="s">
        <v>72</v>
      </c>
      <c r="E13" s="315" t="s">
        <v>182</v>
      </c>
      <c r="F13" s="394" t="s">
        <v>382</v>
      </c>
      <c r="G13" s="312">
        <v>278000</v>
      </c>
      <c r="H13" s="22"/>
      <c r="I13" s="22"/>
    </row>
    <row r="14" spans="1:9" ht="51" customHeight="1" x14ac:dyDescent="0.55000000000000004">
      <c r="A14" s="307" t="s">
        <v>178</v>
      </c>
      <c r="B14" s="307" t="s">
        <v>258</v>
      </c>
      <c r="C14" s="307" t="s">
        <v>372</v>
      </c>
      <c r="D14" s="307" t="s">
        <v>72</v>
      </c>
      <c r="E14" s="315" t="s">
        <v>182</v>
      </c>
      <c r="F14" s="394" t="s">
        <v>374</v>
      </c>
      <c r="G14" s="312">
        <v>480000</v>
      </c>
      <c r="H14" s="22"/>
      <c r="I14" s="22"/>
    </row>
    <row r="15" spans="1:9" ht="33.75" customHeight="1" x14ac:dyDescent="0.55000000000000004">
      <c r="A15" s="307" t="s">
        <v>178</v>
      </c>
      <c r="B15" s="307" t="s">
        <v>258</v>
      </c>
      <c r="C15" s="307" t="s">
        <v>372</v>
      </c>
      <c r="D15" s="307" t="s">
        <v>72</v>
      </c>
      <c r="E15" s="315" t="s">
        <v>182</v>
      </c>
      <c r="F15" s="394" t="s">
        <v>375</v>
      </c>
      <c r="G15" s="312">
        <v>380000</v>
      </c>
      <c r="H15" s="22"/>
      <c r="I15" s="22"/>
    </row>
    <row r="16" spans="1:9" ht="52.5" customHeight="1" x14ac:dyDescent="0.55000000000000004">
      <c r="A16" s="307" t="s">
        <v>178</v>
      </c>
      <c r="B16" s="307" t="s">
        <v>258</v>
      </c>
      <c r="C16" s="307" t="s">
        <v>372</v>
      </c>
      <c r="D16" s="307" t="s">
        <v>72</v>
      </c>
      <c r="E16" s="315" t="s">
        <v>182</v>
      </c>
      <c r="F16" s="394" t="s">
        <v>376</v>
      </c>
      <c r="G16" s="312">
        <v>250000</v>
      </c>
      <c r="H16" s="22"/>
      <c r="I16" s="22"/>
    </row>
    <row r="17" spans="1:9" ht="40.5" customHeight="1" x14ac:dyDescent="0.55000000000000004">
      <c r="A17" s="307" t="s">
        <v>178</v>
      </c>
      <c r="B17" s="307" t="s">
        <v>258</v>
      </c>
      <c r="C17" s="307" t="s">
        <v>372</v>
      </c>
      <c r="D17" s="307" t="s">
        <v>72</v>
      </c>
      <c r="E17" s="315" t="s">
        <v>182</v>
      </c>
      <c r="F17" s="394" t="s">
        <v>377</v>
      </c>
      <c r="G17" s="312">
        <v>150000</v>
      </c>
      <c r="H17" s="22"/>
      <c r="I17" s="22"/>
    </row>
    <row r="18" spans="1:9" ht="54.75" customHeight="1" x14ac:dyDescent="0.55000000000000004">
      <c r="A18" s="307" t="s">
        <v>178</v>
      </c>
      <c r="B18" s="307" t="s">
        <v>258</v>
      </c>
      <c r="C18" s="307" t="s">
        <v>372</v>
      </c>
      <c r="D18" s="307" t="s">
        <v>72</v>
      </c>
      <c r="E18" s="315" t="s">
        <v>182</v>
      </c>
      <c r="F18" s="394" t="s">
        <v>378</v>
      </c>
      <c r="G18" s="312">
        <v>49000</v>
      </c>
      <c r="H18" s="22"/>
      <c r="I18" s="22"/>
    </row>
    <row r="19" spans="1:9" ht="57.75" customHeight="1" x14ac:dyDescent="0.55000000000000004">
      <c r="A19" s="307" t="s">
        <v>178</v>
      </c>
      <c r="B19" s="307" t="s">
        <v>258</v>
      </c>
      <c r="C19" s="307" t="s">
        <v>372</v>
      </c>
      <c r="D19" s="307" t="s">
        <v>72</v>
      </c>
      <c r="E19" s="315" t="s">
        <v>182</v>
      </c>
      <c r="F19" s="394" t="s">
        <v>480</v>
      </c>
      <c r="G19" s="312">
        <v>154000</v>
      </c>
      <c r="H19" s="22"/>
      <c r="I19" s="22"/>
    </row>
    <row r="20" spans="1:9" ht="20.100000000000001" customHeight="1" x14ac:dyDescent="0.55000000000000004">
      <c r="A20" s="457" t="s">
        <v>34</v>
      </c>
      <c r="B20" s="458"/>
      <c r="C20" s="458"/>
      <c r="D20" s="458"/>
      <c r="E20" s="458"/>
      <c r="F20" s="459"/>
      <c r="G20" s="264">
        <f>SUM(G7:G19)</f>
        <v>2282767.3599999999</v>
      </c>
      <c r="H20" s="22"/>
      <c r="I20" s="78"/>
    </row>
    <row r="21" spans="1:9" ht="12.75" customHeight="1" x14ac:dyDescent="0.55000000000000004">
      <c r="A21" s="306"/>
      <c r="B21" s="306"/>
      <c r="C21" s="306"/>
      <c r="D21" s="306"/>
      <c r="E21" s="306"/>
      <c r="F21" s="306"/>
      <c r="G21" s="379"/>
      <c r="H21" s="22"/>
      <c r="I21" s="22"/>
    </row>
    <row r="22" spans="1:9" ht="17.25" customHeight="1" x14ac:dyDescent="0.55000000000000004">
      <c r="A22" s="377" t="s">
        <v>244</v>
      </c>
      <c r="B22" s="378"/>
      <c r="C22" s="378"/>
      <c r="D22" s="378"/>
      <c r="E22" s="378"/>
      <c r="F22" s="378"/>
      <c r="G22" s="378"/>
      <c r="H22" s="22"/>
      <c r="I22" s="22"/>
    </row>
    <row r="23" spans="1:9" ht="20.100000000000001" customHeight="1" x14ac:dyDescent="0.55000000000000004">
      <c r="A23" s="263" t="s">
        <v>37</v>
      </c>
      <c r="B23" s="263" t="s">
        <v>38</v>
      </c>
      <c r="C23" s="263" t="s">
        <v>39</v>
      </c>
      <c r="D23" s="263" t="s">
        <v>40</v>
      </c>
      <c r="E23" s="263" t="s">
        <v>41</v>
      </c>
      <c r="F23" s="263" t="s">
        <v>42</v>
      </c>
      <c r="G23" s="263" t="s">
        <v>28</v>
      </c>
      <c r="H23" s="22"/>
      <c r="I23" s="22"/>
    </row>
    <row r="24" spans="1:9" ht="21.75" customHeight="1" x14ac:dyDescent="0.55000000000000004">
      <c r="A24" s="307" t="s">
        <v>178</v>
      </c>
      <c r="B24" s="307" t="s">
        <v>180</v>
      </c>
      <c r="C24" s="307" t="s">
        <v>179</v>
      </c>
      <c r="D24" s="307" t="s">
        <v>67</v>
      </c>
      <c r="E24" s="307" t="s">
        <v>257</v>
      </c>
      <c r="F24" s="394"/>
      <c r="G24" s="312">
        <v>27900</v>
      </c>
      <c r="H24" s="22"/>
      <c r="I24" s="22"/>
    </row>
    <row r="25" spans="1:9" ht="52.5" customHeight="1" x14ac:dyDescent="0.55000000000000004">
      <c r="A25" s="307" t="s">
        <v>178</v>
      </c>
      <c r="B25" s="307" t="s">
        <v>180</v>
      </c>
      <c r="C25" s="307" t="s">
        <v>179</v>
      </c>
      <c r="D25" s="307" t="s">
        <v>67</v>
      </c>
      <c r="E25" s="394" t="s">
        <v>379</v>
      </c>
      <c r="F25" s="394" t="s">
        <v>383</v>
      </c>
      <c r="G25" s="312">
        <v>630</v>
      </c>
      <c r="H25" s="22"/>
      <c r="I25" s="22"/>
    </row>
    <row r="26" spans="1:9" ht="33.75" customHeight="1" x14ac:dyDescent="0.55000000000000004">
      <c r="A26" s="307" t="s">
        <v>178</v>
      </c>
      <c r="B26" s="307" t="s">
        <v>181</v>
      </c>
      <c r="C26" s="394" t="s">
        <v>380</v>
      </c>
      <c r="D26" s="307" t="s">
        <v>68</v>
      </c>
      <c r="E26" s="307" t="s">
        <v>371</v>
      </c>
      <c r="F26" s="394"/>
      <c r="G26" s="312">
        <v>67570.02</v>
      </c>
      <c r="H26" s="22"/>
      <c r="I26" s="22"/>
    </row>
    <row r="27" spans="1:9" ht="30.75" customHeight="1" x14ac:dyDescent="0.55000000000000004">
      <c r="A27" s="307" t="s">
        <v>178</v>
      </c>
      <c r="B27" s="307" t="s">
        <v>292</v>
      </c>
      <c r="C27" s="394" t="s">
        <v>381</v>
      </c>
      <c r="D27" s="307" t="s">
        <v>67</v>
      </c>
      <c r="E27" s="307" t="s">
        <v>257</v>
      </c>
      <c r="F27" s="394"/>
      <c r="G27" s="312">
        <v>48000</v>
      </c>
      <c r="H27" s="22"/>
      <c r="I27" s="22"/>
    </row>
    <row r="28" spans="1:9" ht="47.25" customHeight="1" x14ac:dyDescent="0.55000000000000004">
      <c r="A28" s="307" t="s">
        <v>178</v>
      </c>
      <c r="B28" s="307" t="s">
        <v>258</v>
      </c>
      <c r="C28" s="395" t="s">
        <v>384</v>
      </c>
      <c r="D28" s="307" t="s">
        <v>67</v>
      </c>
      <c r="E28" s="394" t="s">
        <v>379</v>
      </c>
      <c r="F28" s="394" t="s">
        <v>385</v>
      </c>
      <c r="G28" s="312">
        <v>350300</v>
      </c>
      <c r="H28" s="22"/>
      <c r="I28" s="22"/>
    </row>
    <row r="29" spans="1:9" ht="18" customHeight="1" x14ac:dyDescent="0.4">
      <c r="A29" s="457" t="s">
        <v>34</v>
      </c>
      <c r="B29" s="458"/>
      <c r="C29" s="458"/>
      <c r="D29" s="458"/>
      <c r="E29" s="458"/>
      <c r="F29" s="459"/>
      <c r="G29" s="264">
        <f>SUM(G23:G28)</f>
        <v>494400.02</v>
      </c>
    </row>
    <row r="30" spans="1:9" ht="20.100000000000001" customHeight="1" x14ac:dyDescent="0.4">
      <c r="A30" s="378"/>
      <c r="B30" s="378"/>
      <c r="C30" s="378"/>
      <c r="D30" s="378"/>
      <c r="E30" s="378"/>
      <c r="F30" s="378"/>
      <c r="G30" s="378"/>
    </row>
    <row r="31" spans="1:9" ht="20.100000000000001" customHeight="1" x14ac:dyDescent="0.4">
      <c r="A31" s="378"/>
      <c r="B31" s="378"/>
      <c r="C31" s="378"/>
      <c r="D31" s="378"/>
      <c r="E31" s="378"/>
      <c r="F31" s="378"/>
      <c r="G31" s="378"/>
    </row>
    <row r="32" spans="1:9" ht="20.100000000000001" customHeight="1" x14ac:dyDescent="0.4">
      <c r="A32" s="378"/>
      <c r="B32" s="378"/>
      <c r="C32" s="378"/>
      <c r="D32" s="378"/>
      <c r="E32" s="378"/>
      <c r="F32" s="378"/>
      <c r="G32" s="378"/>
    </row>
    <row r="33" spans="1:7" ht="20.100000000000001" customHeight="1" x14ac:dyDescent="0.4">
      <c r="A33" s="378"/>
      <c r="B33" s="378"/>
      <c r="C33" s="378"/>
      <c r="D33" s="378"/>
      <c r="E33" s="378"/>
      <c r="F33" s="378"/>
      <c r="G33" s="378"/>
    </row>
    <row r="34" spans="1:7" ht="20.100000000000001" customHeight="1" x14ac:dyDescent="0.4">
      <c r="A34" s="378"/>
      <c r="B34" s="378"/>
      <c r="C34" s="378"/>
      <c r="D34" s="378"/>
      <c r="E34" s="378"/>
      <c r="F34" s="378"/>
      <c r="G34" s="378"/>
    </row>
    <row r="35" spans="1:7" ht="20.100000000000001" customHeight="1" x14ac:dyDescent="0.4">
      <c r="A35" s="378"/>
      <c r="B35" s="378"/>
      <c r="C35" s="378"/>
      <c r="D35" s="378"/>
      <c r="E35" s="378"/>
      <c r="F35" s="378"/>
      <c r="G35" s="378"/>
    </row>
    <row r="36" spans="1:7" ht="20.100000000000001" customHeight="1" x14ac:dyDescent="0.45">
      <c r="A36" s="107"/>
      <c r="B36" s="107"/>
      <c r="C36" s="107"/>
      <c r="D36" s="107"/>
      <c r="E36" s="107"/>
      <c r="F36" s="107"/>
      <c r="G36" s="107"/>
    </row>
    <row r="37" spans="1:7" ht="20.100000000000001" customHeight="1" x14ac:dyDescent="0.45">
      <c r="A37" s="107"/>
      <c r="B37" s="107"/>
      <c r="C37" s="107"/>
      <c r="D37" s="107"/>
      <c r="E37" s="107"/>
      <c r="F37" s="107"/>
      <c r="G37" s="107"/>
    </row>
    <row r="38" spans="1:7" ht="20.100000000000001" customHeight="1" x14ac:dyDescent="0.45">
      <c r="A38" s="107"/>
      <c r="B38" s="107"/>
      <c r="C38" s="107"/>
      <c r="D38" s="107"/>
      <c r="E38" s="107"/>
      <c r="F38" s="107"/>
      <c r="G38" s="107"/>
    </row>
    <row r="39" spans="1:7" ht="20.100000000000001" customHeight="1" x14ac:dyDescent="0.45">
      <c r="A39" s="107"/>
      <c r="B39" s="107"/>
      <c r="C39" s="107"/>
      <c r="D39" s="107"/>
      <c r="E39" s="107"/>
      <c r="F39" s="107"/>
      <c r="G39" s="107"/>
    </row>
    <row r="40" spans="1:7" ht="20.100000000000001" customHeight="1" x14ac:dyDescent="0.45">
      <c r="A40" s="107"/>
      <c r="B40" s="107"/>
      <c r="C40" s="107"/>
      <c r="D40" s="107"/>
      <c r="E40" s="107"/>
      <c r="F40" s="107"/>
      <c r="G40" s="107"/>
    </row>
    <row r="41" spans="1:7" ht="20.100000000000001" customHeight="1" x14ac:dyDescent="0.45">
      <c r="A41" s="107"/>
      <c r="B41" s="107"/>
      <c r="C41" s="107"/>
      <c r="D41" s="107"/>
      <c r="E41" s="107"/>
      <c r="F41" s="107"/>
      <c r="G41" s="107"/>
    </row>
    <row r="42" spans="1:7" ht="20.100000000000001" customHeight="1" x14ac:dyDescent="0.45">
      <c r="A42" s="107"/>
      <c r="B42" s="107"/>
      <c r="C42" s="107"/>
      <c r="D42" s="107"/>
      <c r="E42" s="107"/>
      <c r="F42" s="107"/>
      <c r="G42" s="107"/>
    </row>
    <row r="43" spans="1:7" ht="20.100000000000001" customHeight="1" x14ac:dyDescent="0.45">
      <c r="A43" s="107"/>
      <c r="B43" s="107"/>
      <c r="C43" s="107"/>
      <c r="D43" s="107"/>
      <c r="E43" s="107"/>
      <c r="F43" s="107"/>
      <c r="G43" s="107"/>
    </row>
    <row r="44" spans="1:7" ht="18.75" x14ac:dyDescent="0.45">
      <c r="A44" s="107"/>
      <c r="B44" s="107"/>
      <c r="C44" s="107"/>
      <c r="D44" s="107"/>
      <c r="E44" s="107"/>
      <c r="F44" s="107"/>
      <c r="G44" s="107"/>
    </row>
    <row r="45" spans="1:7" ht="18.75" x14ac:dyDescent="0.45">
      <c r="A45" s="107"/>
      <c r="B45" s="107"/>
      <c r="C45" s="107"/>
      <c r="D45" s="107"/>
      <c r="E45" s="107"/>
      <c r="F45" s="107"/>
      <c r="G45" s="107"/>
    </row>
    <row r="46" spans="1:7" ht="18.75" x14ac:dyDescent="0.45">
      <c r="A46" s="107"/>
      <c r="B46" s="107"/>
      <c r="C46" s="107"/>
      <c r="D46" s="107"/>
      <c r="E46" s="107"/>
      <c r="F46" s="107"/>
      <c r="G46" s="107"/>
    </row>
    <row r="47" spans="1:7" ht="18.75" x14ac:dyDescent="0.45">
      <c r="A47" s="107"/>
      <c r="B47" s="107"/>
      <c r="C47" s="107"/>
      <c r="D47" s="107"/>
      <c r="E47" s="107"/>
      <c r="F47" s="107"/>
      <c r="G47" s="107"/>
    </row>
    <row r="48" spans="1:7" ht="18.75" x14ac:dyDescent="0.45">
      <c r="A48" s="107"/>
      <c r="B48" s="107"/>
      <c r="C48" s="107"/>
      <c r="D48" s="107"/>
      <c r="E48" s="107"/>
      <c r="F48" s="107"/>
      <c r="G48" s="107"/>
    </row>
    <row r="49" spans="1:7" ht="18.75" x14ac:dyDescent="0.45">
      <c r="A49" s="107"/>
      <c r="B49" s="107"/>
      <c r="C49" s="107"/>
      <c r="D49" s="107"/>
      <c r="E49" s="107"/>
      <c r="F49" s="107"/>
      <c r="G49" s="107"/>
    </row>
    <row r="50" spans="1:7" ht="24" x14ac:dyDescent="0.55000000000000004">
      <c r="A50" s="22"/>
      <c r="B50" s="22"/>
      <c r="C50" s="22"/>
      <c r="D50" s="22"/>
      <c r="E50" s="22"/>
      <c r="F50" s="22"/>
      <c r="G50" s="22"/>
    </row>
    <row r="51" spans="1:7" ht="24" x14ac:dyDescent="0.55000000000000004">
      <c r="A51" s="22"/>
      <c r="B51" s="22"/>
      <c r="C51" s="22"/>
      <c r="D51" s="22"/>
      <c r="E51" s="22"/>
      <c r="F51" s="22"/>
      <c r="G51" s="22"/>
    </row>
    <row r="52" spans="1:7" ht="24" x14ac:dyDescent="0.55000000000000004">
      <c r="A52" s="22"/>
      <c r="B52" s="22"/>
      <c r="C52" s="22"/>
      <c r="D52" s="22"/>
      <c r="E52" s="22"/>
      <c r="F52" s="22"/>
      <c r="G52" s="22"/>
    </row>
    <row r="53" spans="1:7" ht="24" x14ac:dyDescent="0.55000000000000004">
      <c r="A53" s="22"/>
      <c r="B53" s="22"/>
      <c r="C53" s="22"/>
      <c r="D53" s="22"/>
      <c r="E53" s="22"/>
      <c r="F53" s="22"/>
      <c r="G53" s="22"/>
    </row>
    <row r="54" spans="1:7" ht="24" x14ac:dyDescent="0.55000000000000004">
      <c r="A54" s="22"/>
      <c r="B54" s="22"/>
      <c r="C54" s="22"/>
      <c r="D54" s="22"/>
      <c r="E54" s="22"/>
      <c r="F54" s="22"/>
      <c r="G54" s="22"/>
    </row>
  </sheetData>
  <mergeCells count="5">
    <mergeCell ref="A1:G1"/>
    <mergeCell ref="A2:G2"/>
    <mergeCell ref="A3:G3"/>
    <mergeCell ref="A29:F29"/>
    <mergeCell ref="A20:F20"/>
  </mergeCell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14" sqref="C14"/>
    </sheetView>
  </sheetViews>
  <sheetFormatPr defaultRowHeight="17.25" x14ac:dyDescent="0.4"/>
  <cols>
    <col min="1" max="1" width="9" style="23"/>
    <col min="2" max="2" width="14" style="23" customWidth="1"/>
    <col min="3" max="3" width="13.625" style="23" customWidth="1"/>
    <col min="4" max="4" width="10.75" style="23" customWidth="1"/>
    <col min="5" max="5" width="6.625" style="23" customWidth="1"/>
    <col min="6" max="6" width="16.875" style="23" customWidth="1"/>
    <col min="7" max="7" width="15.5" style="23" customWidth="1"/>
    <col min="8" max="8" width="9" style="23"/>
    <col min="9" max="9" width="7.125" style="23" customWidth="1"/>
    <col min="10" max="10" width="10.875" style="23" customWidth="1"/>
    <col min="11" max="16384" width="9" style="23"/>
  </cols>
  <sheetData>
    <row r="1" spans="1:10" ht="24" x14ac:dyDescent="0.55000000000000004">
      <c r="A1" s="429" t="s">
        <v>298</v>
      </c>
      <c r="B1" s="429"/>
      <c r="C1" s="429"/>
      <c r="D1" s="429"/>
      <c r="E1" s="429"/>
      <c r="F1" s="429"/>
      <c r="G1" s="429"/>
      <c r="H1" s="22"/>
      <c r="I1" s="22"/>
      <c r="J1" s="22"/>
    </row>
    <row r="2" spans="1:10" ht="24" x14ac:dyDescent="0.55000000000000004">
      <c r="A2" s="429" t="s">
        <v>22</v>
      </c>
      <c r="B2" s="429"/>
      <c r="C2" s="429"/>
      <c r="D2" s="429"/>
      <c r="E2" s="429"/>
      <c r="F2" s="429"/>
      <c r="G2" s="429"/>
      <c r="H2" s="22"/>
      <c r="I2" s="22"/>
      <c r="J2" s="22"/>
    </row>
    <row r="3" spans="1:10" ht="24" x14ac:dyDescent="0.55000000000000004">
      <c r="A3" s="429" t="s">
        <v>242</v>
      </c>
      <c r="B3" s="429"/>
      <c r="C3" s="429"/>
      <c r="D3" s="429"/>
      <c r="E3" s="429"/>
      <c r="F3" s="429"/>
      <c r="G3" s="429"/>
      <c r="H3" s="22"/>
      <c r="I3" s="22"/>
      <c r="J3" s="22"/>
    </row>
    <row r="4" spans="1:10" ht="24" x14ac:dyDescent="0.55000000000000004">
      <c r="A4" s="22"/>
      <c r="B4" s="22"/>
      <c r="C4" s="22"/>
      <c r="D4" s="22"/>
      <c r="E4" s="22"/>
      <c r="F4" s="22"/>
      <c r="G4" s="8"/>
      <c r="H4" s="22"/>
      <c r="I4" s="22"/>
      <c r="J4" s="8"/>
    </row>
    <row r="5" spans="1:10" ht="24" x14ac:dyDescent="0.55000000000000004">
      <c r="A5" s="24" t="s">
        <v>399</v>
      </c>
      <c r="B5" s="22"/>
      <c r="C5" s="22"/>
      <c r="D5" s="22"/>
      <c r="E5" s="22"/>
      <c r="F5" s="28">
        <v>2561</v>
      </c>
      <c r="G5" s="28">
        <v>2560</v>
      </c>
      <c r="H5" s="22"/>
      <c r="I5" s="22"/>
      <c r="J5" s="22"/>
    </row>
    <row r="6" spans="1:10" ht="24" x14ac:dyDescent="0.55000000000000004">
      <c r="A6" s="22"/>
      <c r="B6" s="22" t="s">
        <v>43</v>
      </c>
      <c r="C6" s="22"/>
      <c r="D6" s="22"/>
      <c r="E6" s="22"/>
      <c r="F6" s="78">
        <v>3791.44</v>
      </c>
      <c r="G6" s="78">
        <v>2765.51</v>
      </c>
      <c r="H6" s="22"/>
      <c r="I6" s="22"/>
      <c r="J6" s="78"/>
    </row>
    <row r="7" spans="1:10" ht="24" x14ac:dyDescent="0.55000000000000004">
      <c r="A7" s="22"/>
      <c r="B7" s="22" t="s">
        <v>44</v>
      </c>
      <c r="C7" s="22"/>
      <c r="D7" s="22"/>
      <c r="E7" s="22"/>
      <c r="F7" s="78">
        <v>535220</v>
      </c>
      <c r="G7" s="78">
        <v>416514</v>
      </c>
      <c r="H7" s="22"/>
      <c r="I7" s="22"/>
      <c r="J7" s="78"/>
    </row>
    <row r="8" spans="1:10" ht="24" x14ac:dyDescent="0.55000000000000004">
      <c r="A8" s="22"/>
      <c r="B8" s="22" t="s">
        <v>246</v>
      </c>
      <c r="C8" s="22"/>
      <c r="D8" s="22"/>
      <c r="E8" s="22"/>
      <c r="F8" s="78">
        <v>62200</v>
      </c>
      <c r="G8" s="78">
        <v>57800</v>
      </c>
      <c r="H8" s="22"/>
      <c r="I8" s="22"/>
      <c r="J8" s="78"/>
    </row>
    <row r="9" spans="1:10" ht="24" x14ac:dyDescent="0.55000000000000004">
      <c r="A9" s="22"/>
      <c r="B9" s="22" t="s">
        <v>45</v>
      </c>
      <c r="C9" s="22"/>
      <c r="D9" s="22"/>
      <c r="E9" s="22"/>
      <c r="F9" s="78">
        <v>2026055.34</v>
      </c>
      <c r="G9" s="78">
        <v>1548803.38</v>
      </c>
      <c r="H9" s="22"/>
      <c r="I9" s="22"/>
      <c r="J9" s="78"/>
    </row>
    <row r="10" spans="1:10" ht="24" x14ac:dyDescent="0.55000000000000004">
      <c r="A10" s="22"/>
      <c r="B10" s="22" t="s">
        <v>386</v>
      </c>
      <c r="C10" s="22"/>
      <c r="D10" s="22"/>
      <c r="E10" s="22"/>
      <c r="F10" s="78">
        <v>63619</v>
      </c>
      <c r="G10" s="78">
        <v>63619</v>
      </c>
      <c r="H10" s="22"/>
      <c r="I10" s="22"/>
      <c r="J10" s="78"/>
    </row>
    <row r="11" spans="1:10" ht="26.25" x14ac:dyDescent="0.7">
      <c r="A11" s="22"/>
      <c r="B11" s="22" t="s">
        <v>387</v>
      </c>
      <c r="C11" s="22"/>
      <c r="D11" s="22"/>
      <c r="E11" s="22"/>
      <c r="F11" s="78">
        <v>3600</v>
      </c>
      <c r="G11" s="78">
        <v>3600</v>
      </c>
      <c r="H11" s="22"/>
      <c r="I11" s="22"/>
      <c r="J11" s="79"/>
    </row>
    <row r="12" spans="1:10" ht="26.25" x14ac:dyDescent="0.7">
      <c r="A12" s="22"/>
      <c r="B12" s="22" t="s">
        <v>388</v>
      </c>
      <c r="C12" s="22"/>
      <c r="D12" s="22"/>
      <c r="E12" s="22"/>
      <c r="F12" s="79">
        <v>31200</v>
      </c>
      <c r="G12" s="79">
        <v>22200</v>
      </c>
      <c r="H12" s="22"/>
      <c r="I12" s="22"/>
      <c r="J12" s="79"/>
    </row>
    <row r="13" spans="1:10" ht="26.25" x14ac:dyDescent="0.7">
      <c r="A13" s="22"/>
      <c r="B13" s="24" t="s">
        <v>34</v>
      </c>
      <c r="C13" s="22"/>
      <c r="D13" s="22"/>
      <c r="E13" s="22"/>
      <c r="F13" s="74">
        <f>SUM(F6:F12)</f>
        <v>2725685.7800000003</v>
      </c>
      <c r="G13" s="74">
        <f>SUM(G6:G12)</f>
        <v>2115301.8899999997</v>
      </c>
      <c r="H13" s="22"/>
      <c r="I13" s="22"/>
      <c r="J13" s="74"/>
    </row>
    <row r="14" spans="1:10" ht="24" x14ac:dyDescent="0.55000000000000004">
      <c r="A14" s="24"/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24" x14ac:dyDescent="0.55000000000000004">
      <c r="A15" s="22"/>
      <c r="B15" s="22"/>
      <c r="C15" s="22"/>
      <c r="D15" s="22"/>
      <c r="E15" s="22"/>
      <c r="F15" s="22"/>
      <c r="G15" s="78"/>
      <c r="H15" s="22"/>
      <c r="I15" s="22"/>
      <c r="J15" s="78"/>
    </row>
    <row r="16" spans="1:10" ht="26.25" x14ac:dyDescent="0.7">
      <c r="A16" s="22"/>
      <c r="B16" s="22"/>
      <c r="C16" s="22"/>
      <c r="D16" s="22"/>
      <c r="E16" s="22"/>
      <c r="F16" s="22"/>
      <c r="G16" s="79"/>
      <c r="H16" s="22"/>
      <c r="I16" s="22"/>
      <c r="J16" s="79"/>
    </row>
    <row r="17" spans="1:10" ht="26.25" x14ac:dyDescent="0.7">
      <c r="A17" s="22"/>
      <c r="B17" s="24"/>
      <c r="C17" s="22"/>
      <c r="D17" s="22"/>
      <c r="E17" s="22"/>
      <c r="F17" s="22"/>
      <c r="G17" s="74"/>
      <c r="H17" s="22"/>
      <c r="I17" s="22"/>
      <c r="J17" s="74"/>
    </row>
    <row r="18" spans="1:10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3">
    <mergeCell ref="A1:G1"/>
    <mergeCell ref="A2:G2"/>
    <mergeCell ref="A3:G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13" sqref="B13:C13"/>
    </sheetView>
  </sheetViews>
  <sheetFormatPr defaultRowHeight="17.25" x14ac:dyDescent="0.4"/>
  <cols>
    <col min="1" max="1" width="24.375" style="23" customWidth="1"/>
    <col min="2" max="2" width="16.25" style="23" customWidth="1"/>
    <col min="3" max="3" width="11.875" style="23" customWidth="1"/>
    <col min="4" max="4" width="8.375" style="23" customWidth="1"/>
    <col min="5" max="5" width="2.25" style="23" hidden="1" customWidth="1"/>
    <col min="6" max="6" width="11" style="23" customWidth="1"/>
    <col min="7" max="7" width="12.375" style="23" customWidth="1"/>
    <col min="8" max="16384" width="9" style="23"/>
  </cols>
  <sheetData>
    <row r="1" spans="1:8" ht="22.5" customHeight="1" x14ac:dyDescent="0.55000000000000004">
      <c r="A1" s="445" t="s">
        <v>295</v>
      </c>
      <c r="B1" s="445"/>
      <c r="C1" s="445"/>
      <c r="D1" s="445"/>
      <c r="E1" s="445"/>
      <c r="F1" s="445"/>
      <c r="G1" s="445"/>
      <c r="H1" s="22"/>
    </row>
    <row r="2" spans="1:8" ht="22.5" customHeight="1" x14ac:dyDescent="0.55000000000000004">
      <c r="A2" s="445" t="s">
        <v>22</v>
      </c>
      <c r="B2" s="445"/>
      <c r="C2" s="445"/>
      <c r="D2" s="445"/>
      <c r="E2" s="445"/>
      <c r="F2" s="445"/>
      <c r="G2" s="445"/>
      <c r="H2" s="22"/>
    </row>
    <row r="3" spans="1:8" ht="22.5" customHeight="1" x14ac:dyDescent="0.55000000000000004">
      <c r="A3" s="445" t="s">
        <v>241</v>
      </c>
      <c r="B3" s="445"/>
      <c r="C3" s="445"/>
      <c r="D3" s="445"/>
      <c r="E3" s="445"/>
      <c r="F3" s="445"/>
      <c r="G3" s="445"/>
      <c r="H3" s="22"/>
    </row>
    <row r="4" spans="1:8" ht="22.5" customHeight="1" x14ac:dyDescent="0.7">
      <c r="A4" s="65"/>
      <c r="B4" s="357"/>
      <c r="C4" s="65"/>
      <c r="D4" s="22"/>
      <c r="E4" s="22"/>
      <c r="F4" s="22"/>
      <c r="G4" s="74"/>
      <c r="H4" s="22"/>
    </row>
    <row r="5" spans="1:8" ht="22.5" customHeight="1" x14ac:dyDescent="0.55000000000000004">
      <c r="A5" s="68" t="s">
        <v>400</v>
      </c>
      <c r="B5" s="65"/>
      <c r="C5" s="65"/>
      <c r="D5" s="65"/>
      <c r="E5" s="65"/>
      <c r="F5" s="65"/>
      <c r="G5" s="65"/>
      <c r="H5" s="22"/>
    </row>
    <row r="6" spans="1:8" ht="22.5" customHeight="1" x14ac:dyDescent="0.55000000000000004">
      <c r="A6" s="73"/>
      <c r="B6" s="65"/>
      <c r="C6" s="65"/>
      <c r="D6" s="65"/>
      <c r="E6" s="383">
        <v>2561</v>
      </c>
      <c r="F6" s="383">
        <v>2561</v>
      </c>
      <c r="G6" s="383">
        <v>2560</v>
      </c>
      <c r="H6" s="22"/>
    </row>
    <row r="7" spans="1:8" ht="22.5" customHeight="1" x14ac:dyDescent="0.55000000000000004">
      <c r="A7" s="384" t="s">
        <v>318</v>
      </c>
      <c r="B7" s="384"/>
      <c r="C7" s="384"/>
      <c r="D7" s="65"/>
      <c r="E7" s="69">
        <v>48800</v>
      </c>
      <c r="F7" s="69">
        <v>48800</v>
      </c>
      <c r="G7" s="69">
        <v>48800</v>
      </c>
      <c r="H7" s="22"/>
    </row>
    <row r="8" spans="1:8" ht="22.5" customHeight="1" x14ac:dyDescent="0.55000000000000004">
      <c r="A8" s="383" t="s">
        <v>34</v>
      </c>
      <c r="B8" s="65"/>
      <c r="C8" s="65"/>
      <c r="D8" s="65"/>
      <c r="E8" s="72">
        <f>SUM(E7:E7)</f>
        <v>48800</v>
      </c>
      <c r="F8" s="72">
        <f>SUM(F7:F7)</f>
        <v>48800</v>
      </c>
      <c r="G8" s="72">
        <f>SUM(G7:G7)</f>
        <v>48800</v>
      </c>
      <c r="H8" s="22"/>
    </row>
    <row r="9" spans="1:8" ht="22.5" customHeight="1" x14ac:dyDescent="0.7">
      <c r="A9" s="22"/>
      <c r="B9" s="382"/>
      <c r="C9" s="22"/>
      <c r="D9" s="22"/>
      <c r="E9" s="22"/>
      <c r="F9" s="22"/>
      <c r="G9" s="74"/>
      <c r="H9" s="22"/>
    </row>
    <row r="10" spans="1:8" ht="22.5" customHeight="1" x14ac:dyDescent="0.55000000000000004">
      <c r="A10" s="22"/>
      <c r="B10" s="462"/>
      <c r="C10" s="462"/>
      <c r="D10" s="462"/>
      <c r="E10" s="462"/>
      <c r="F10" s="359"/>
      <c r="G10" s="362"/>
      <c r="H10" s="22"/>
    </row>
    <row r="11" spans="1:8" ht="22.5" customHeight="1" x14ac:dyDescent="0.55000000000000004">
      <c r="A11" s="22"/>
      <c r="B11" s="359"/>
      <c r="C11" s="359"/>
      <c r="D11" s="462"/>
      <c r="E11" s="462"/>
      <c r="F11" s="359"/>
      <c r="G11" s="362"/>
      <c r="H11" s="22"/>
    </row>
    <row r="12" spans="1:8" ht="22.5" customHeight="1" x14ac:dyDescent="0.55000000000000004">
      <c r="A12" s="22"/>
      <c r="B12" s="359"/>
      <c r="C12" s="359"/>
      <c r="D12" s="359"/>
      <c r="E12" s="359"/>
      <c r="F12" s="359"/>
      <c r="G12" s="362"/>
      <c r="H12" s="22"/>
    </row>
    <row r="13" spans="1:8" ht="22.5" customHeight="1" x14ac:dyDescent="0.55000000000000004">
      <c r="A13" s="22"/>
      <c r="B13" s="462"/>
      <c r="C13" s="462"/>
      <c r="D13" s="462"/>
      <c r="E13" s="462"/>
      <c r="F13" s="359"/>
      <c r="G13" s="362"/>
      <c r="H13" s="22"/>
    </row>
    <row r="14" spans="1:8" ht="22.5" customHeight="1" x14ac:dyDescent="0.55000000000000004">
      <c r="A14" s="22"/>
      <c r="B14" s="460"/>
      <c r="C14" s="460"/>
      <c r="D14" s="363"/>
      <c r="E14" s="363"/>
      <c r="F14" s="361"/>
      <c r="G14" s="364"/>
      <c r="H14" s="22"/>
    </row>
    <row r="15" spans="1:8" ht="22.5" customHeight="1" x14ac:dyDescent="0.55000000000000004">
      <c r="A15" s="22"/>
      <c r="B15" s="461"/>
      <c r="C15" s="461"/>
      <c r="D15" s="463"/>
      <c r="E15" s="463"/>
      <c r="F15" s="365"/>
      <c r="G15" s="260"/>
      <c r="H15" s="22"/>
    </row>
    <row r="16" spans="1:8" ht="22.5" customHeight="1" x14ac:dyDescent="0.55000000000000004">
      <c r="A16" s="22"/>
      <c r="B16" s="462"/>
      <c r="C16" s="462"/>
      <c r="D16" s="463"/>
      <c r="E16" s="463"/>
      <c r="F16" s="365"/>
      <c r="G16" s="260"/>
      <c r="H16" s="22"/>
    </row>
    <row r="17" spans="1:8" ht="22.5" customHeight="1" x14ac:dyDescent="0.55000000000000004">
      <c r="A17" s="22"/>
      <c r="B17" s="460"/>
      <c r="C17" s="460"/>
      <c r="D17" s="363"/>
      <c r="E17" s="363"/>
      <c r="F17" s="361"/>
      <c r="G17" s="364"/>
      <c r="H17" s="22"/>
    </row>
    <row r="18" spans="1:8" ht="22.5" customHeight="1" x14ac:dyDescent="0.55000000000000004">
      <c r="A18" s="22"/>
      <c r="B18" s="461"/>
      <c r="C18" s="461"/>
      <c r="D18" s="462"/>
      <c r="E18" s="462"/>
      <c r="F18" s="359"/>
      <c r="G18" s="362"/>
      <c r="H18" s="22"/>
    </row>
    <row r="19" spans="1:8" ht="22.5" customHeight="1" x14ac:dyDescent="0.55000000000000004">
      <c r="A19" s="22"/>
      <c r="B19" s="358"/>
      <c r="C19" s="358"/>
      <c r="D19" s="462"/>
      <c r="E19" s="462"/>
      <c r="F19" s="359"/>
      <c r="G19" s="362"/>
      <c r="H19" s="22"/>
    </row>
    <row r="20" spans="1:8" ht="22.5" customHeight="1" x14ac:dyDescent="0.55000000000000004">
      <c r="A20" s="22"/>
      <c r="B20" s="358"/>
      <c r="C20" s="358"/>
      <c r="D20" s="359"/>
      <c r="E20" s="359"/>
      <c r="F20" s="359"/>
      <c r="G20" s="362"/>
      <c r="H20" s="22"/>
    </row>
    <row r="21" spans="1:8" ht="22.5" customHeight="1" x14ac:dyDescent="0.55000000000000004">
      <c r="A21" s="22"/>
      <c r="B21" s="462"/>
      <c r="C21" s="462"/>
      <c r="D21" s="462"/>
      <c r="E21" s="462"/>
      <c r="F21" s="359"/>
      <c r="G21" s="362"/>
      <c r="H21" s="22"/>
    </row>
    <row r="22" spans="1:8" ht="22.5" customHeight="1" x14ac:dyDescent="0.55000000000000004">
      <c r="A22" s="22"/>
      <c r="B22" s="460"/>
      <c r="C22" s="460"/>
      <c r="D22" s="363"/>
      <c r="E22" s="363"/>
      <c r="F22" s="361"/>
      <c r="G22" s="364"/>
      <c r="H22" s="22"/>
    </row>
    <row r="23" spans="1:8" ht="22.5" customHeight="1" x14ac:dyDescent="0.55000000000000004">
      <c r="A23" s="22"/>
      <c r="B23" s="460"/>
      <c r="C23" s="460"/>
      <c r="D23" s="363"/>
      <c r="E23" s="363"/>
      <c r="F23" s="361"/>
      <c r="G23" s="366"/>
      <c r="H23" s="22"/>
    </row>
    <row r="24" spans="1:8" ht="22.5" customHeight="1" x14ac:dyDescent="0.55000000000000004">
      <c r="A24" s="22"/>
      <c r="B24" s="367"/>
      <c r="C24" s="367"/>
      <c r="D24" s="367"/>
      <c r="E24" s="367"/>
      <c r="F24" s="367"/>
      <c r="G24" s="367"/>
      <c r="H24" s="22"/>
    </row>
    <row r="25" spans="1:8" ht="22.5" customHeight="1" x14ac:dyDescent="0.55000000000000004">
      <c r="A25" s="22"/>
      <c r="B25" s="367"/>
      <c r="C25" s="367"/>
      <c r="D25" s="367"/>
      <c r="E25" s="367"/>
      <c r="F25" s="367"/>
      <c r="G25" s="367"/>
      <c r="H25" s="22"/>
    </row>
    <row r="26" spans="1:8" ht="22.5" customHeight="1" x14ac:dyDescent="0.55000000000000004">
      <c r="A26" s="22"/>
      <c r="B26" s="367"/>
      <c r="C26" s="367"/>
      <c r="D26" s="367"/>
      <c r="E26" s="367"/>
      <c r="F26" s="367"/>
      <c r="G26" s="367"/>
      <c r="H26" s="22"/>
    </row>
    <row r="27" spans="1:8" ht="22.5" customHeight="1" x14ac:dyDescent="0.55000000000000004">
      <c r="A27" s="22"/>
      <c r="B27" s="367"/>
      <c r="C27" s="367"/>
      <c r="D27" s="367"/>
      <c r="E27" s="367"/>
      <c r="F27" s="367"/>
      <c r="G27" s="367"/>
      <c r="H27" s="22"/>
    </row>
    <row r="28" spans="1:8" ht="22.5" customHeight="1" x14ac:dyDescent="0.55000000000000004">
      <c r="A28" s="22"/>
      <c r="B28" s="367"/>
      <c r="C28" s="367"/>
      <c r="D28" s="367"/>
      <c r="E28" s="367"/>
      <c r="F28" s="367"/>
      <c r="G28" s="367"/>
      <c r="H28" s="22"/>
    </row>
    <row r="29" spans="1:8" ht="22.5" customHeight="1" x14ac:dyDescent="0.55000000000000004">
      <c r="A29" s="22"/>
      <c r="B29" s="22"/>
      <c r="C29" s="22"/>
      <c r="D29" s="22"/>
      <c r="E29" s="22"/>
      <c r="F29" s="22"/>
      <c r="G29" s="22"/>
      <c r="H29" s="22"/>
    </row>
    <row r="30" spans="1:8" ht="22.5" customHeight="1" x14ac:dyDescent="0.55000000000000004">
      <c r="A30" s="22"/>
      <c r="B30" s="22"/>
      <c r="C30" s="22"/>
      <c r="D30" s="22"/>
      <c r="E30" s="22"/>
      <c r="F30" s="22"/>
      <c r="G30" s="22"/>
      <c r="H30" s="22"/>
    </row>
    <row r="31" spans="1:8" ht="22.5" customHeight="1" x14ac:dyDescent="0.55000000000000004">
      <c r="A31" s="22"/>
      <c r="B31" s="22"/>
      <c r="C31" s="22"/>
      <c r="D31" s="22"/>
      <c r="E31" s="22"/>
      <c r="F31" s="22"/>
      <c r="G31" s="22"/>
      <c r="H31" s="22"/>
    </row>
    <row r="32" spans="1:8" ht="22.5" customHeight="1" x14ac:dyDescent="0.55000000000000004">
      <c r="A32" s="22"/>
      <c r="B32" s="22"/>
      <c r="C32" s="22"/>
      <c r="D32" s="22"/>
      <c r="E32" s="22"/>
      <c r="F32" s="22"/>
      <c r="G32" s="22"/>
      <c r="H32" s="22"/>
    </row>
    <row r="33" spans="1:8" ht="22.5" customHeight="1" x14ac:dyDescent="0.55000000000000004">
      <c r="A33" s="22"/>
      <c r="B33" s="22"/>
      <c r="C33" s="22"/>
      <c r="D33" s="22"/>
      <c r="E33" s="22"/>
      <c r="F33" s="22"/>
      <c r="G33" s="22"/>
      <c r="H33" s="22"/>
    </row>
    <row r="34" spans="1:8" ht="22.5" customHeight="1" x14ac:dyDescent="0.55000000000000004">
      <c r="A34" s="22"/>
      <c r="B34" s="22"/>
      <c r="C34" s="22"/>
      <c r="D34" s="22"/>
      <c r="E34" s="22"/>
      <c r="F34" s="22"/>
      <c r="G34" s="22"/>
      <c r="H34" s="22"/>
    </row>
    <row r="35" spans="1:8" ht="22.5" customHeight="1" x14ac:dyDescent="0.55000000000000004">
      <c r="A35" s="22"/>
      <c r="B35" s="22"/>
      <c r="C35" s="22"/>
      <c r="D35" s="22"/>
      <c r="E35" s="22"/>
      <c r="F35" s="22"/>
      <c r="G35" s="22"/>
      <c r="H35" s="22"/>
    </row>
    <row r="36" spans="1:8" ht="24" x14ac:dyDescent="0.55000000000000004">
      <c r="A36" s="22"/>
      <c r="B36" s="22"/>
      <c r="C36" s="22"/>
      <c r="D36" s="22"/>
      <c r="E36" s="22"/>
      <c r="F36" s="22"/>
      <c r="G36" s="22"/>
      <c r="H36" s="22"/>
    </row>
    <row r="37" spans="1:8" ht="24" x14ac:dyDescent="0.55000000000000004">
      <c r="A37" s="22"/>
      <c r="B37" s="22"/>
      <c r="C37" s="22"/>
      <c r="D37" s="22"/>
      <c r="E37" s="22"/>
      <c r="F37" s="22"/>
      <c r="G37" s="22"/>
      <c r="H37" s="22"/>
    </row>
    <row r="38" spans="1:8" ht="24" x14ac:dyDescent="0.55000000000000004">
      <c r="A38" s="22"/>
      <c r="B38" s="22"/>
      <c r="C38" s="22"/>
      <c r="D38" s="22"/>
      <c r="E38" s="22"/>
      <c r="F38" s="22"/>
      <c r="G38" s="22"/>
      <c r="H38" s="22"/>
    </row>
    <row r="39" spans="1:8" ht="24" x14ac:dyDescent="0.55000000000000004">
      <c r="A39" s="22"/>
      <c r="B39" s="22"/>
      <c r="C39" s="22"/>
      <c r="D39" s="22"/>
      <c r="E39" s="22"/>
      <c r="F39" s="22"/>
      <c r="G39" s="22"/>
      <c r="H39" s="22"/>
    </row>
    <row r="40" spans="1:8" ht="24" x14ac:dyDescent="0.55000000000000004">
      <c r="A40" s="22"/>
      <c r="B40" s="22"/>
      <c r="C40" s="22"/>
      <c r="D40" s="22"/>
      <c r="E40" s="22"/>
      <c r="F40" s="22"/>
      <c r="G40" s="22"/>
      <c r="H40" s="22"/>
    </row>
    <row r="41" spans="1:8" ht="24" x14ac:dyDescent="0.55000000000000004">
      <c r="A41" s="22"/>
      <c r="B41" s="22"/>
      <c r="C41" s="22"/>
      <c r="D41" s="22"/>
      <c r="E41" s="22"/>
      <c r="F41" s="22"/>
      <c r="G41" s="22"/>
      <c r="H41" s="22"/>
    </row>
  </sheetData>
  <mergeCells count="21">
    <mergeCell ref="A1:G1"/>
    <mergeCell ref="A2:G2"/>
    <mergeCell ref="A3:G3"/>
    <mergeCell ref="D13:E13"/>
    <mergeCell ref="B10:C10"/>
    <mergeCell ref="D10:E10"/>
    <mergeCell ref="D11:E11"/>
    <mergeCell ref="B13:C13"/>
    <mergeCell ref="B21:C21"/>
    <mergeCell ref="D21:E21"/>
    <mergeCell ref="D19:E19"/>
    <mergeCell ref="B22:C22"/>
    <mergeCell ref="B23:C23"/>
    <mergeCell ref="B14:C14"/>
    <mergeCell ref="B17:C17"/>
    <mergeCell ref="B18:C18"/>
    <mergeCell ref="D18:E18"/>
    <mergeCell ref="B15:C15"/>
    <mergeCell ref="D15:E15"/>
    <mergeCell ref="B16:C16"/>
    <mergeCell ref="D16:E16"/>
  </mergeCells>
  <pageMargins left="0.51181102362204722" right="0.31496062992125984" top="7.874015748031496E-2" bottom="7.874015748031496E-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H9" sqref="H9"/>
    </sheetView>
  </sheetViews>
  <sheetFormatPr defaultRowHeight="17.25" x14ac:dyDescent="0.4"/>
  <cols>
    <col min="1" max="1" width="2.125" style="23" customWidth="1"/>
    <col min="2" max="2" width="3.625" style="23" customWidth="1"/>
    <col min="3" max="3" width="9" style="23"/>
    <col min="4" max="4" width="3" style="23" customWidth="1"/>
    <col min="5" max="5" width="9" style="23"/>
    <col min="6" max="6" width="17.375" style="23" customWidth="1"/>
    <col min="7" max="7" width="11" style="23" customWidth="1"/>
    <col min="8" max="8" width="12.375" style="23" customWidth="1"/>
    <col min="9" max="9" width="12.625" style="23" customWidth="1"/>
    <col min="10" max="10" width="10.75" style="23" customWidth="1"/>
    <col min="11" max="11" width="12" style="23" customWidth="1"/>
    <col min="12" max="12" width="12.25" style="23" customWidth="1"/>
    <col min="13" max="16384" width="9" style="23"/>
  </cols>
  <sheetData>
    <row r="1" spans="1:12" ht="21.75" x14ac:dyDescent="0.5">
      <c r="A1" s="466" t="s">
        <v>295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21.75" x14ac:dyDescent="0.5">
      <c r="A2" s="466" t="s">
        <v>22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</row>
    <row r="3" spans="1:12" ht="21.75" x14ac:dyDescent="0.5">
      <c r="A3" s="466" t="s">
        <v>247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</row>
    <row r="4" spans="1:12" ht="22.5" customHeight="1" x14ac:dyDescent="0.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28"/>
    </row>
    <row r="5" spans="1:12" ht="21.75" x14ac:dyDescent="0.5">
      <c r="A5" s="229" t="s">
        <v>218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30"/>
    </row>
    <row r="6" spans="1:12" ht="21.75" x14ac:dyDescent="0.5">
      <c r="A6" s="229"/>
      <c r="B6" s="229"/>
      <c r="C6" s="229"/>
      <c r="D6" s="229"/>
      <c r="E6" s="229"/>
      <c r="F6" s="229"/>
      <c r="G6" s="469">
        <v>2561</v>
      </c>
      <c r="H6" s="467"/>
      <c r="I6" s="468"/>
      <c r="J6" s="467">
        <v>2560</v>
      </c>
      <c r="K6" s="467"/>
      <c r="L6" s="468"/>
    </row>
    <row r="7" spans="1:12" ht="21.75" x14ac:dyDescent="0.5">
      <c r="A7" s="234"/>
      <c r="B7" s="238" t="s">
        <v>248</v>
      </c>
      <c r="C7" s="238"/>
      <c r="D7" s="238"/>
      <c r="E7" s="238"/>
      <c r="F7" s="142"/>
      <c r="G7" s="239"/>
      <c r="H7" s="238"/>
      <c r="I7" s="240">
        <f>L15</f>
        <v>6633991.0999999996</v>
      </c>
      <c r="J7" s="239"/>
      <c r="K7" s="238"/>
      <c r="L7" s="240">
        <v>4212910.83</v>
      </c>
    </row>
    <row r="8" spans="1:12" ht="21.75" x14ac:dyDescent="0.5">
      <c r="A8" s="92"/>
      <c r="B8" s="241"/>
      <c r="C8" s="241" t="s">
        <v>46</v>
      </c>
      <c r="D8" s="241"/>
      <c r="E8" s="241"/>
      <c r="F8" s="242"/>
      <c r="G8" s="243">
        <v>2437802.65</v>
      </c>
      <c r="H8" s="241"/>
      <c r="I8" s="242"/>
      <c r="J8" s="243">
        <v>3559045.7</v>
      </c>
      <c r="K8" s="241"/>
      <c r="L8" s="244"/>
    </row>
    <row r="9" spans="1:12" ht="24" x14ac:dyDescent="0.5">
      <c r="A9" s="92"/>
      <c r="B9" s="241"/>
      <c r="C9" s="241" t="s">
        <v>250</v>
      </c>
      <c r="D9" s="241"/>
      <c r="E9" s="241"/>
      <c r="F9" s="242"/>
      <c r="G9" s="245">
        <f>G8*25/100</f>
        <v>609450.66249999998</v>
      </c>
      <c r="H9" s="241"/>
      <c r="I9" s="242"/>
      <c r="J9" s="245">
        <v>889761.43</v>
      </c>
      <c r="K9" s="241"/>
      <c r="L9" s="244"/>
    </row>
    <row r="10" spans="1:12" ht="21.75" x14ac:dyDescent="0.5">
      <c r="A10" s="92"/>
      <c r="B10" s="464" t="s">
        <v>249</v>
      </c>
      <c r="C10" s="464"/>
      <c r="D10" s="464"/>
      <c r="E10" s="464"/>
      <c r="F10" s="465"/>
      <c r="G10" s="246"/>
      <c r="H10" s="241"/>
      <c r="I10" s="242"/>
      <c r="J10" s="243"/>
      <c r="K10" s="241"/>
      <c r="L10" s="244"/>
    </row>
    <row r="11" spans="1:12" ht="21.75" x14ac:dyDescent="0.5">
      <c r="A11" s="237"/>
      <c r="B11" s="247" t="s">
        <v>47</v>
      </c>
      <c r="C11" s="241" t="s">
        <v>259</v>
      </c>
      <c r="D11" s="241"/>
      <c r="E11" s="241"/>
      <c r="F11" s="242"/>
      <c r="G11" s="246"/>
      <c r="H11" s="248">
        <f>G8-G9</f>
        <v>1828351.9874999998</v>
      </c>
      <c r="I11" s="244"/>
      <c r="J11" s="243"/>
      <c r="K11" s="248">
        <f>J8-J9</f>
        <v>2669284.27</v>
      </c>
      <c r="L11" s="244"/>
    </row>
    <row r="12" spans="1:12" ht="21.75" x14ac:dyDescent="0.5">
      <c r="A12" s="237"/>
      <c r="B12" s="247"/>
      <c r="C12" s="241" t="s">
        <v>390</v>
      </c>
      <c r="D12" s="241"/>
      <c r="E12" s="241"/>
      <c r="F12" s="242"/>
      <c r="G12" s="246"/>
      <c r="H12" s="248">
        <v>7500</v>
      </c>
      <c r="I12" s="244"/>
      <c r="J12" s="243"/>
      <c r="K12" s="248">
        <v>0</v>
      </c>
      <c r="L12" s="244"/>
    </row>
    <row r="13" spans="1:12" ht="21.75" x14ac:dyDescent="0.5">
      <c r="A13" s="237"/>
      <c r="B13" s="247"/>
      <c r="C13" s="241" t="s">
        <v>389</v>
      </c>
      <c r="D13" s="241"/>
      <c r="E13" s="241"/>
      <c r="F13" s="242"/>
      <c r="G13" s="246"/>
      <c r="H13" s="248">
        <v>0</v>
      </c>
      <c r="I13" s="244"/>
      <c r="J13" s="243"/>
      <c r="K13" s="248">
        <v>87795</v>
      </c>
      <c r="L13" s="244"/>
    </row>
    <row r="14" spans="1:12" ht="24" x14ac:dyDescent="0.5">
      <c r="A14" s="237"/>
      <c r="B14" s="247" t="s">
        <v>48</v>
      </c>
      <c r="C14" s="241" t="s">
        <v>49</v>
      </c>
      <c r="D14" s="241"/>
      <c r="E14" s="241"/>
      <c r="F14" s="242"/>
      <c r="G14" s="246"/>
      <c r="H14" s="396">
        <v>2848700</v>
      </c>
      <c r="I14" s="249">
        <f>H11+H12-H14</f>
        <v>-1012848.0125000002</v>
      </c>
      <c r="J14" s="246"/>
      <c r="K14" s="396">
        <v>335999</v>
      </c>
      <c r="L14" s="249">
        <f>K11+K13-K14</f>
        <v>2421080.27</v>
      </c>
    </row>
    <row r="15" spans="1:12" ht="24" x14ac:dyDescent="0.5">
      <c r="A15" s="237"/>
      <c r="B15" s="247" t="s">
        <v>251</v>
      </c>
      <c r="C15" s="241"/>
      <c r="D15" s="241"/>
      <c r="E15" s="241"/>
      <c r="F15" s="242"/>
      <c r="G15" s="246"/>
      <c r="H15" s="248"/>
      <c r="I15" s="250">
        <f>I7+I14</f>
        <v>5621143.0874999994</v>
      </c>
      <c r="J15" s="246"/>
      <c r="K15" s="248"/>
      <c r="L15" s="250">
        <f>L7+L14</f>
        <v>6633991.0999999996</v>
      </c>
    </row>
    <row r="16" spans="1:12" ht="21.75" x14ac:dyDescent="0.5">
      <c r="A16" s="236"/>
      <c r="B16" s="251"/>
      <c r="C16" s="251"/>
      <c r="D16" s="251"/>
      <c r="E16" s="251"/>
      <c r="F16" s="252"/>
      <c r="G16" s="253"/>
      <c r="H16" s="251"/>
      <c r="I16" s="252"/>
      <c r="J16" s="253"/>
      <c r="K16" s="251"/>
      <c r="L16" s="252"/>
    </row>
    <row r="17" spans="1:12" ht="21.75" x14ac:dyDescent="0.5">
      <c r="A17" s="235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</row>
    <row r="18" spans="1:12" ht="21.75" x14ac:dyDescent="0.5">
      <c r="A18" s="235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  <row r="19" spans="1:12" ht="21.75" x14ac:dyDescent="0.5">
      <c r="A19" s="14"/>
      <c r="B19" s="229" t="s">
        <v>260</v>
      </c>
      <c r="C19" s="14"/>
      <c r="D19" s="14"/>
      <c r="E19" s="14"/>
      <c r="F19" s="14"/>
      <c r="G19" s="14"/>
      <c r="H19" s="224">
        <v>2561</v>
      </c>
      <c r="I19" s="224"/>
      <c r="J19" s="224"/>
      <c r="K19" s="224">
        <v>2560</v>
      </c>
      <c r="L19" s="14"/>
    </row>
    <row r="20" spans="1:12" ht="21.75" x14ac:dyDescent="0.5">
      <c r="A20" s="14"/>
      <c r="B20" s="14"/>
      <c r="C20" s="14" t="s">
        <v>391</v>
      </c>
      <c r="D20" s="14"/>
      <c r="E20" s="14"/>
      <c r="F20" s="14"/>
      <c r="G20" s="14"/>
      <c r="H20" s="231">
        <f>I15</f>
        <v>5621143.0874999994</v>
      </c>
      <c r="I20" s="14"/>
      <c r="J20" s="14"/>
      <c r="K20" s="231">
        <f>L15</f>
        <v>6633991.0999999996</v>
      </c>
      <c r="L20" s="14"/>
    </row>
    <row r="21" spans="1:12" ht="24" x14ac:dyDescent="0.65">
      <c r="A21" s="14"/>
      <c r="B21" s="14"/>
      <c r="C21" s="14"/>
      <c r="D21" s="14"/>
      <c r="E21" s="14"/>
      <c r="F21" s="14"/>
      <c r="G21" s="14"/>
      <c r="H21" s="380">
        <f>SUM(H20:H20)</f>
        <v>5621143.0874999994</v>
      </c>
      <c r="I21" s="14"/>
      <c r="J21" s="14"/>
      <c r="K21" s="232">
        <f>SUM(K20:K20)</f>
        <v>6633991.0999999996</v>
      </c>
      <c r="L21" s="14"/>
    </row>
    <row r="22" spans="1:12" ht="24" x14ac:dyDescent="0.6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232"/>
      <c r="L22" s="14"/>
    </row>
    <row r="23" spans="1:12" ht="24" x14ac:dyDescent="0.65">
      <c r="A23" s="14"/>
      <c r="B23" s="14"/>
      <c r="C23" s="14" t="s">
        <v>392</v>
      </c>
      <c r="D23" s="14"/>
      <c r="E23" s="14"/>
      <c r="F23" s="14"/>
      <c r="G23" s="14"/>
      <c r="H23" s="14"/>
      <c r="I23" s="14"/>
      <c r="J23" s="14"/>
      <c r="K23" s="232"/>
      <c r="L23" s="14"/>
    </row>
    <row r="24" spans="1:12" ht="24" x14ac:dyDescent="0.6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232"/>
      <c r="L24" s="14"/>
    </row>
    <row r="25" spans="1:12" ht="21.75" x14ac:dyDescent="0.5">
      <c r="A25" s="14"/>
      <c r="B25" s="14"/>
      <c r="C25" s="14"/>
      <c r="D25" s="14"/>
      <c r="E25" s="14"/>
      <c r="F25" s="14"/>
      <c r="G25" s="14"/>
      <c r="H25" s="224"/>
      <c r="I25" s="14"/>
      <c r="J25" s="224"/>
      <c r="K25" s="224"/>
      <c r="L25" s="14"/>
    </row>
    <row r="26" spans="1:12" ht="21.75" x14ac:dyDescent="0.5">
      <c r="A26" s="14"/>
      <c r="B26" s="14"/>
      <c r="C26" s="14"/>
      <c r="D26" s="14"/>
      <c r="E26" s="14"/>
      <c r="F26" s="14"/>
      <c r="G26" s="14"/>
      <c r="H26" s="231"/>
      <c r="I26" s="14"/>
      <c r="J26" s="224"/>
      <c r="K26" s="273"/>
      <c r="L26" s="14"/>
    </row>
    <row r="27" spans="1:12" ht="21.75" x14ac:dyDescent="0.5">
      <c r="A27" s="23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21.75" x14ac:dyDescent="0.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21.75" x14ac:dyDescent="0.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21.75" x14ac:dyDescent="0.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1.75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24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4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4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4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24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24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24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24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24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4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24" x14ac:dyDescent="0.5500000000000000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24" x14ac:dyDescent="0.5500000000000000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24" x14ac:dyDescent="0.5500000000000000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24" x14ac:dyDescent="0.5500000000000000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24" x14ac:dyDescent="0.5500000000000000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24" x14ac:dyDescent="0.5500000000000000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24" x14ac:dyDescent="0.5500000000000000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4" x14ac:dyDescent="0.5500000000000000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24" x14ac:dyDescent="0.5500000000000000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4" x14ac:dyDescent="0.5500000000000000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4" x14ac:dyDescent="0.5500000000000000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4" x14ac:dyDescent="0.5500000000000000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4" x14ac:dyDescent="0.5500000000000000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24" x14ac:dyDescent="0.5500000000000000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4" x14ac:dyDescent="0.5500000000000000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</sheetData>
  <mergeCells count="6">
    <mergeCell ref="B10:F10"/>
    <mergeCell ref="A1:L1"/>
    <mergeCell ref="A2:L2"/>
    <mergeCell ref="A3:L3"/>
    <mergeCell ref="J6:L6"/>
    <mergeCell ref="G6:I6"/>
  </mergeCells>
  <pageMargins left="3.937007874015748E-2" right="3.937007874015748E-2" top="0.35433070866141736" bottom="0.35433070866141736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5" workbookViewId="0">
      <selection activeCell="A4" sqref="A4"/>
    </sheetView>
  </sheetViews>
  <sheetFormatPr defaultRowHeight="17.25" x14ac:dyDescent="0.4"/>
  <cols>
    <col min="1" max="1" width="16.375" style="23" customWidth="1"/>
    <col min="2" max="2" width="19.75" style="23" customWidth="1"/>
    <col min="3" max="3" width="29.875" style="23" customWidth="1"/>
    <col min="4" max="4" width="14.875" style="23" customWidth="1"/>
    <col min="5" max="5" width="15.125" style="23" customWidth="1"/>
    <col min="6" max="6" width="14.875" style="23" customWidth="1"/>
    <col min="7" max="7" width="15.125" style="23" customWidth="1"/>
    <col min="8" max="8" width="15.375" style="23" customWidth="1"/>
    <col min="9" max="16384" width="9" style="23"/>
  </cols>
  <sheetData>
    <row r="1" spans="1:13" s="66" customFormat="1" ht="19.5" customHeight="1" x14ac:dyDescent="0.2">
      <c r="A1" s="470" t="s">
        <v>299</v>
      </c>
      <c r="B1" s="470"/>
      <c r="C1" s="470"/>
      <c r="D1" s="470"/>
      <c r="E1" s="470"/>
      <c r="F1" s="470"/>
      <c r="G1" s="470"/>
      <c r="H1" s="470"/>
      <c r="I1" s="65"/>
      <c r="J1" s="65"/>
      <c r="K1" s="65"/>
      <c r="L1" s="65"/>
      <c r="M1" s="65"/>
    </row>
    <row r="2" spans="1:13" s="66" customFormat="1" ht="19.5" customHeight="1" x14ac:dyDescent="0.2">
      <c r="A2" s="470" t="s">
        <v>22</v>
      </c>
      <c r="B2" s="470"/>
      <c r="C2" s="470"/>
      <c r="D2" s="470"/>
      <c r="E2" s="470"/>
      <c r="F2" s="470"/>
      <c r="G2" s="470"/>
      <c r="H2" s="470"/>
      <c r="I2" s="65"/>
      <c r="J2" s="65"/>
      <c r="K2" s="65"/>
      <c r="L2" s="65"/>
      <c r="M2" s="65"/>
    </row>
    <row r="3" spans="1:13" s="66" customFormat="1" ht="19.5" customHeight="1" x14ac:dyDescent="0.2">
      <c r="A3" s="470" t="s">
        <v>261</v>
      </c>
      <c r="B3" s="470"/>
      <c r="C3" s="470"/>
      <c r="D3" s="470"/>
      <c r="E3" s="470"/>
      <c r="F3" s="470"/>
      <c r="G3" s="470"/>
      <c r="H3" s="470"/>
      <c r="I3" s="65"/>
      <c r="J3" s="65"/>
      <c r="K3" s="65"/>
      <c r="L3" s="65"/>
      <c r="M3" s="65"/>
    </row>
    <row r="4" spans="1:13" s="66" customFormat="1" ht="19.5" customHeight="1" x14ac:dyDescent="0.2">
      <c r="A4" s="68" t="s">
        <v>219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s="66" customFormat="1" ht="19.5" customHeight="1" x14ac:dyDescent="0.2">
      <c r="A5" s="68" t="s">
        <v>243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s="66" customFormat="1" ht="19.5" customHeight="1" x14ac:dyDescent="0.2">
      <c r="A6" s="471" t="s">
        <v>40</v>
      </c>
      <c r="B6" s="471" t="s">
        <v>41</v>
      </c>
      <c r="C6" s="471" t="s">
        <v>42</v>
      </c>
      <c r="D6" s="277" t="s">
        <v>54</v>
      </c>
      <c r="E6" s="471" t="s">
        <v>50</v>
      </c>
      <c r="F6" s="471" t="s">
        <v>51</v>
      </c>
      <c r="G6" s="471" t="s">
        <v>52</v>
      </c>
      <c r="H6" s="476" t="s">
        <v>53</v>
      </c>
      <c r="I6" s="65"/>
      <c r="J6" s="65"/>
      <c r="K6" s="65"/>
      <c r="L6" s="65"/>
      <c r="M6" s="65"/>
    </row>
    <row r="7" spans="1:13" s="66" customFormat="1" ht="19.5" customHeight="1" x14ac:dyDescent="0.2">
      <c r="A7" s="472"/>
      <c r="B7" s="472"/>
      <c r="C7" s="472"/>
      <c r="D7" s="278" t="s">
        <v>55</v>
      </c>
      <c r="E7" s="472"/>
      <c r="F7" s="472"/>
      <c r="G7" s="472"/>
      <c r="H7" s="477"/>
      <c r="I7" s="65"/>
      <c r="J7" s="65"/>
      <c r="K7" s="65"/>
      <c r="L7" s="65"/>
      <c r="M7" s="65"/>
    </row>
    <row r="8" spans="1:13" s="66" customFormat="1" ht="19.5" customHeight="1" x14ac:dyDescent="0.2">
      <c r="A8" s="279" t="s">
        <v>72</v>
      </c>
      <c r="B8" s="279" t="s">
        <v>182</v>
      </c>
      <c r="C8" s="478" t="s">
        <v>401</v>
      </c>
      <c r="D8" s="280">
        <v>424500</v>
      </c>
      <c r="E8" s="280">
        <v>416300</v>
      </c>
      <c r="F8" s="280">
        <v>416300</v>
      </c>
      <c r="G8" s="280">
        <f>D8-F8</f>
        <v>8200</v>
      </c>
      <c r="H8" s="280">
        <f>G8</f>
        <v>8200</v>
      </c>
      <c r="I8" s="65"/>
      <c r="J8" s="65"/>
      <c r="K8" s="65"/>
      <c r="L8" s="65"/>
      <c r="M8" s="65"/>
    </row>
    <row r="9" spans="1:13" s="66" customFormat="1" ht="23.25" customHeight="1" x14ac:dyDescent="0.2">
      <c r="A9" s="281"/>
      <c r="B9" s="281"/>
      <c r="C9" s="479"/>
      <c r="D9" s="282"/>
      <c r="E9" s="282"/>
      <c r="F9" s="282"/>
      <c r="G9" s="282"/>
      <c r="H9" s="282"/>
      <c r="I9" s="65"/>
      <c r="J9" s="65"/>
      <c r="K9" s="65"/>
      <c r="L9" s="65"/>
      <c r="M9" s="65"/>
    </row>
    <row r="10" spans="1:13" s="66" customFormat="1" ht="19.5" customHeight="1" x14ac:dyDescent="0.2">
      <c r="A10" s="279" t="s">
        <v>72</v>
      </c>
      <c r="B10" s="279" t="s">
        <v>182</v>
      </c>
      <c r="C10" s="478" t="s">
        <v>402</v>
      </c>
      <c r="D10" s="280">
        <v>245100</v>
      </c>
      <c r="E10" s="280">
        <v>245100</v>
      </c>
      <c r="F10" s="280">
        <v>245100</v>
      </c>
      <c r="G10" s="280">
        <f>D10-F10</f>
        <v>0</v>
      </c>
      <c r="H10" s="280">
        <f>G10</f>
        <v>0</v>
      </c>
      <c r="I10" s="65"/>
      <c r="J10" s="65"/>
      <c r="K10" s="65"/>
      <c r="L10" s="65"/>
      <c r="M10" s="65"/>
    </row>
    <row r="11" spans="1:13" s="66" customFormat="1" ht="40.5" customHeight="1" x14ac:dyDescent="0.2">
      <c r="A11" s="281"/>
      <c r="B11" s="281"/>
      <c r="C11" s="479"/>
      <c r="D11" s="282"/>
      <c r="E11" s="282"/>
      <c r="F11" s="282"/>
      <c r="G11" s="282"/>
      <c r="H11" s="282"/>
      <c r="I11" s="65"/>
      <c r="J11" s="65"/>
      <c r="K11" s="65"/>
      <c r="L11" s="65"/>
      <c r="M11" s="65"/>
    </row>
    <row r="12" spans="1:13" s="66" customFormat="1" ht="19.5" customHeight="1" x14ac:dyDescent="0.2">
      <c r="A12" s="279" t="s">
        <v>72</v>
      </c>
      <c r="B12" s="279" t="s">
        <v>182</v>
      </c>
      <c r="C12" s="478" t="s">
        <v>403</v>
      </c>
      <c r="D12" s="280">
        <v>245100</v>
      </c>
      <c r="E12" s="280">
        <v>245100</v>
      </c>
      <c r="F12" s="280">
        <v>245100</v>
      </c>
      <c r="G12" s="280">
        <f>D12-F12</f>
        <v>0</v>
      </c>
      <c r="H12" s="280">
        <f>G12</f>
        <v>0</v>
      </c>
      <c r="I12" s="65"/>
      <c r="J12" s="65"/>
      <c r="K12" s="65"/>
      <c r="L12" s="65"/>
      <c r="M12" s="65"/>
    </row>
    <row r="13" spans="1:13" s="66" customFormat="1" ht="25.5" customHeight="1" x14ac:dyDescent="0.2">
      <c r="A13" s="281"/>
      <c r="B13" s="281"/>
      <c r="C13" s="479"/>
      <c r="D13" s="282"/>
      <c r="E13" s="282"/>
      <c r="F13" s="282"/>
      <c r="G13" s="282"/>
      <c r="H13" s="282"/>
      <c r="I13" s="65"/>
      <c r="J13" s="65"/>
      <c r="K13" s="65"/>
      <c r="L13" s="65"/>
      <c r="M13" s="65"/>
    </row>
    <row r="14" spans="1:13" s="66" customFormat="1" ht="19.5" customHeight="1" x14ac:dyDescent="0.2">
      <c r="A14" s="279" t="s">
        <v>72</v>
      </c>
      <c r="B14" s="279" t="s">
        <v>182</v>
      </c>
      <c r="C14" s="478" t="s">
        <v>404</v>
      </c>
      <c r="D14" s="280">
        <v>245100</v>
      </c>
      <c r="E14" s="280">
        <v>245100</v>
      </c>
      <c r="F14" s="280">
        <v>245100</v>
      </c>
      <c r="G14" s="280">
        <f>D14-F14</f>
        <v>0</v>
      </c>
      <c r="H14" s="280">
        <f>G14</f>
        <v>0</v>
      </c>
      <c r="I14" s="65"/>
      <c r="J14" s="65"/>
      <c r="K14" s="65"/>
      <c r="L14" s="65"/>
      <c r="M14" s="65"/>
    </row>
    <row r="15" spans="1:13" s="66" customFormat="1" ht="19.5" customHeight="1" x14ac:dyDescent="0.2">
      <c r="A15" s="281"/>
      <c r="B15" s="281"/>
      <c r="C15" s="479"/>
      <c r="D15" s="282"/>
      <c r="E15" s="282"/>
      <c r="F15" s="282"/>
      <c r="G15" s="282"/>
      <c r="H15" s="282"/>
      <c r="I15" s="65"/>
      <c r="J15" s="65"/>
      <c r="K15" s="65"/>
      <c r="L15" s="65"/>
      <c r="M15" s="65"/>
    </row>
    <row r="16" spans="1:13" s="66" customFormat="1" ht="19.5" customHeight="1" x14ac:dyDescent="0.2">
      <c r="A16" s="279" t="s">
        <v>72</v>
      </c>
      <c r="B16" s="279" t="s">
        <v>182</v>
      </c>
      <c r="C16" s="478" t="s">
        <v>405</v>
      </c>
      <c r="D16" s="280">
        <v>245100</v>
      </c>
      <c r="E16" s="280">
        <v>245100</v>
      </c>
      <c r="F16" s="280">
        <v>245100</v>
      </c>
      <c r="G16" s="280">
        <f>D16-F16</f>
        <v>0</v>
      </c>
      <c r="H16" s="280">
        <f>G16</f>
        <v>0</v>
      </c>
      <c r="I16" s="65"/>
      <c r="J16" s="65"/>
      <c r="K16" s="65"/>
      <c r="L16" s="65"/>
      <c r="M16" s="65"/>
    </row>
    <row r="17" spans="1:13" s="66" customFormat="1" ht="24.75" customHeight="1" x14ac:dyDescent="0.2">
      <c r="A17" s="281"/>
      <c r="B17" s="281"/>
      <c r="C17" s="479"/>
      <c r="D17" s="282"/>
      <c r="E17" s="282"/>
      <c r="F17" s="282"/>
      <c r="G17" s="282"/>
      <c r="H17" s="282"/>
      <c r="I17" s="65"/>
      <c r="J17" s="65"/>
      <c r="K17" s="65"/>
      <c r="L17" s="65"/>
      <c r="M17" s="65"/>
    </row>
    <row r="18" spans="1:13" s="66" customFormat="1" ht="19.5" customHeight="1" x14ac:dyDescent="0.2">
      <c r="A18" s="279" t="s">
        <v>72</v>
      </c>
      <c r="B18" s="279" t="s">
        <v>182</v>
      </c>
      <c r="C18" s="478" t="s">
        <v>406</v>
      </c>
      <c r="D18" s="280">
        <v>233900</v>
      </c>
      <c r="E18" s="280">
        <v>233900</v>
      </c>
      <c r="F18" s="280">
        <v>233900</v>
      </c>
      <c r="G18" s="280">
        <f>D18-F18</f>
        <v>0</v>
      </c>
      <c r="H18" s="280">
        <f>G18</f>
        <v>0</v>
      </c>
      <c r="I18" s="65"/>
      <c r="J18" s="65"/>
      <c r="K18" s="65"/>
      <c r="L18" s="65"/>
      <c r="M18" s="65"/>
    </row>
    <row r="19" spans="1:13" s="66" customFormat="1" ht="19.5" customHeight="1" x14ac:dyDescent="0.2">
      <c r="A19" s="281"/>
      <c r="B19" s="281"/>
      <c r="C19" s="479"/>
      <c r="D19" s="282"/>
      <c r="E19" s="282"/>
      <c r="F19" s="282"/>
      <c r="G19" s="282"/>
      <c r="H19" s="282"/>
      <c r="I19" s="65"/>
      <c r="J19" s="65"/>
      <c r="K19" s="65"/>
      <c r="L19" s="65"/>
      <c r="M19" s="65"/>
    </row>
    <row r="20" spans="1:13" s="66" customFormat="1" ht="19.5" customHeight="1" x14ac:dyDescent="0.2">
      <c r="A20" s="279" t="s">
        <v>72</v>
      </c>
      <c r="B20" s="279" t="s">
        <v>182</v>
      </c>
      <c r="C20" s="478" t="s">
        <v>407</v>
      </c>
      <c r="D20" s="280">
        <v>243700</v>
      </c>
      <c r="E20" s="280">
        <v>243700</v>
      </c>
      <c r="F20" s="280">
        <v>243700</v>
      </c>
      <c r="G20" s="280">
        <f>D20-F20</f>
        <v>0</v>
      </c>
      <c r="H20" s="280">
        <f>G20</f>
        <v>0</v>
      </c>
      <c r="I20" s="65"/>
      <c r="J20" s="65"/>
      <c r="K20" s="65"/>
      <c r="L20" s="65"/>
      <c r="M20" s="65"/>
    </row>
    <row r="21" spans="1:13" s="66" customFormat="1" ht="25.5" customHeight="1" x14ac:dyDescent="0.2">
      <c r="A21" s="281"/>
      <c r="B21" s="281"/>
      <c r="C21" s="479"/>
      <c r="D21" s="282"/>
      <c r="E21" s="282"/>
      <c r="F21" s="282"/>
      <c r="G21" s="282"/>
      <c r="H21" s="282"/>
      <c r="I21" s="65"/>
      <c r="J21" s="65"/>
      <c r="K21" s="65"/>
      <c r="L21" s="65"/>
      <c r="M21" s="65"/>
    </row>
    <row r="22" spans="1:13" s="66" customFormat="1" ht="19.5" customHeight="1" x14ac:dyDescent="0.2">
      <c r="A22" s="279" t="s">
        <v>72</v>
      </c>
      <c r="B22" s="279" t="s">
        <v>182</v>
      </c>
      <c r="C22" s="478" t="s">
        <v>408</v>
      </c>
      <c r="D22" s="280">
        <v>243900</v>
      </c>
      <c r="E22" s="280">
        <v>243900</v>
      </c>
      <c r="F22" s="280">
        <f>E22</f>
        <v>243900</v>
      </c>
      <c r="G22" s="280">
        <f>D22-F22</f>
        <v>0</v>
      </c>
      <c r="H22" s="280">
        <f>G22</f>
        <v>0</v>
      </c>
      <c r="I22" s="65"/>
      <c r="J22" s="65"/>
      <c r="K22" s="65"/>
      <c r="L22" s="65"/>
      <c r="M22" s="65"/>
    </row>
    <row r="23" spans="1:13" s="66" customFormat="1" ht="19.5" customHeight="1" x14ac:dyDescent="0.2">
      <c r="A23" s="281"/>
      <c r="B23" s="281"/>
      <c r="C23" s="479"/>
      <c r="D23" s="282"/>
      <c r="E23" s="282"/>
      <c r="F23" s="282"/>
      <c r="G23" s="282"/>
      <c r="H23" s="282"/>
      <c r="I23" s="65"/>
      <c r="J23" s="65"/>
      <c r="K23" s="65"/>
      <c r="L23" s="65"/>
      <c r="M23" s="65"/>
    </row>
    <row r="24" spans="1:13" s="66" customFormat="1" ht="19.5" customHeight="1" x14ac:dyDescent="0.2">
      <c r="A24" s="279" t="s">
        <v>72</v>
      </c>
      <c r="B24" s="279" t="s">
        <v>182</v>
      </c>
      <c r="C24" s="478" t="s">
        <v>409</v>
      </c>
      <c r="D24" s="280">
        <v>243900</v>
      </c>
      <c r="E24" s="280">
        <v>243900</v>
      </c>
      <c r="F24" s="280">
        <f>E24</f>
        <v>243900</v>
      </c>
      <c r="G24" s="280">
        <f>D24-F24</f>
        <v>0</v>
      </c>
      <c r="H24" s="280">
        <f>G24</f>
        <v>0</v>
      </c>
      <c r="I24" s="65"/>
      <c r="J24" s="65"/>
      <c r="K24" s="65"/>
      <c r="L24" s="65"/>
      <c r="M24" s="65"/>
    </row>
    <row r="25" spans="1:13" s="66" customFormat="1" ht="19.5" customHeight="1" x14ac:dyDescent="0.2">
      <c r="A25" s="281"/>
      <c r="B25" s="281"/>
      <c r="C25" s="479"/>
      <c r="D25" s="282"/>
      <c r="E25" s="282"/>
      <c r="F25" s="282"/>
      <c r="G25" s="282"/>
      <c r="H25" s="282"/>
      <c r="I25" s="65"/>
      <c r="J25" s="65"/>
      <c r="K25" s="65"/>
      <c r="L25" s="65"/>
      <c r="M25" s="65"/>
    </row>
    <row r="26" spans="1:13" s="66" customFormat="1" ht="19.5" customHeight="1" x14ac:dyDescent="0.2">
      <c r="A26" s="279" t="s">
        <v>72</v>
      </c>
      <c r="B26" s="279" t="s">
        <v>182</v>
      </c>
      <c r="C26" s="478" t="s">
        <v>410</v>
      </c>
      <c r="D26" s="280">
        <v>243300</v>
      </c>
      <c r="E26" s="280">
        <v>243300</v>
      </c>
      <c r="F26" s="280">
        <v>243300</v>
      </c>
      <c r="G26" s="280">
        <f>D26-E26</f>
        <v>0</v>
      </c>
      <c r="H26" s="280">
        <f>G26</f>
        <v>0</v>
      </c>
      <c r="I26" s="65"/>
      <c r="J26" s="65"/>
      <c r="K26" s="65"/>
      <c r="L26" s="65"/>
      <c r="M26" s="65"/>
    </row>
    <row r="27" spans="1:13" s="66" customFormat="1" ht="19.5" customHeight="1" x14ac:dyDescent="0.2">
      <c r="A27" s="281"/>
      <c r="B27" s="281"/>
      <c r="C27" s="479"/>
      <c r="D27" s="282"/>
      <c r="E27" s="282"/>
      <c r="F27" s="282"/>
      <c r="G27" s="282"/>
      <c r="H27" s="282"/>
      <c r="I27" s="65"/>
      <c r="J27" s="65"/>
      <c r="K27" s="65"/>
      <c r="L27" s="65"/>
      <c r="M27" s="65"/>
    </row>
    <row r="28" spans="1:13" s="66" customFormat="1" ht="19.5" customHeight="1" x14ac:dyDescent="0.2">
      <c r="A28" s="279" t="s">
        <v>72</v>
      </c>
      <c r="B28" s="279" t="s">
        <v>182</v>
      </c>
      <c r="C28" s="478" t="s">
        <v>411</v>
      </c>
      <c r="D28" s="280">
        <v>243300</v>
      </c>
      <c r="E28" s="280">
        <v>243300</v>
      </c>
      <c r="F28" s="280">
        <v>243300</v>
      </c>
      <c r="G28" s="280">
        <f>D28-F28</f>
        <v>0</v>
      </c>
      <c r="H28" s="280">
        <f>G28</f>
        <v>0</v>
      </c>
      <c r="I28" s="65"/>
      <c r="J28" s="65"/>
      <c r="K28" s="65"/>
      <c r="L28" s="65"/>
      <c r="M28" s="65"/>
    </row>
    <row r="29" spans="1:13" s="66" customFormat="1" ht="19.5" customHeight="1" x14ac:dyDescent="0.2">
      <c r="A29" s="281"/>
      <c r="B29" s="281"/>
      <c r="C29" s="479"/>
      <c r="D29" s="282"/>
      <c r="E29" s="282"/>
      <c r="F29" s="282"/>
      <c r="G29" s="282"/>
      <c r="H29" s="282"/>
      <c r="I29" s="65"/>
      <c r="J29" s="65"/>
      <c r="K29" s="65"/>
      <c r="L29" s="65"/>
      <c r="M29" s="65"/>
    </row>
    <row r="30" spans="1:13" s="66" customFormat="1" ht="19.5" customHeight="1" x14ac:dyDescent="0.2">
      <c r="A30" s="473" t="s">
        <v>34</v>
      </c>
      <c r="B30" s="474"/>
      <c r="C30" s="475"/>
      <c r="D30" s="283">
        <f>SUM(D8:D29)</f>
        <v>2856900</v>
      </c>
      <c r="E30" s="283">
        <f>SUM(E8:E29)</f>
        <v>2848700</v>
      </c>
      <c r="F30" s="283">
        <f>SUM(F8:F29)</f>
        <v>2848700</v>
      </c>
      <c r="G30" s="283">
        <f>SUM(G8:G29)</f>
        <v>8200</v>
      </c>
      <c r="H30" s="283">
        <f>SUM(H8:H29)</f>
        <v>8200</v>
      </c>
      <c r="I30" s="65"/>
      <c r="J30" s="65"/>
      <c r="K30" s="65"/>
      <c r="L30" s="65"/>
      <c r="M30" s="65"/>
    </row>
    <row r="31" spans="1:13" s="66" customFormat="1" ht="19.5" customHeight="1" x14ac:dyDescent="0.2">
      <c r="A31" s="470" t="s">
        <v>299</v>
      </c>
      <c r="B31" s="470"/>
      <c r="C31" s="470"/>
      <c r="D31" s="470"/>
      <c r="E31" s="470"/>
      <c r="F31" s="470"/>
      <c r="G31" s="470"/>
      <c r="H31" s="470"/>
      <c r="I31" s="65"/>
      <c r="J31" s="65"/>
      <c r="K31" s="65"/>
      <c r="L31" s="65"/>
      <c r="M31" s="65"/>
    </row>
    <row r="32" spans="1:13" s="66" customFormat="1" ht="19.5" customHeight="1" x14ac:dyDescent="0.2">
      <c r="A32" s="470" t="s">
        <v>22</v>
      </c>
      <c r="B32" s="470"/>
      <c r="C32" s="470"/>
      <c r="D32" s="470"/>
      <c r="E32" s="470"/>
      <c r="F32" s="470"/>
      <c r="G32" s="470"/>
      <c r="H32" s="470"/>
      <c r="I32" s="65"/>
      <c r="J32" s="65"/>
      <c r="K32" s="65"/>
      <c r="L32" s="65"/>
      <c r="M32" s="65"/>
    </row>
    <row r="33" spans="1:13" s="66" customFormat="1" ht="19.5" customHeight="1" x14ac:dyDescent="0.2">
      <c r="A33" s="470" t="s">
        <v>261</v>
      </c>
      <c r="B33" s="470"/>
      <c r="C33" s="470"/>
      <c r="D33" s="470"/>
      <c r="E33" s="470"/>
      <c r="F33" s="470"/>
      <c r="G33" s="470"/>
      <c r="H33" s="470"/>
      <c r="I33" s="65"/>
      <c r="J33" s="65"/>
      <c r="K33" s="65"/>
      <c r="L33" s="65"/>
      <c r="M33" s="65"/>
    </row>
    <row r="34" spans="1:13" s="66" customFormat="1" ht="19.5" customHeight="1" x14ac:dyDescent="0.2">
      <c r="A34" s="68" t="s">
        <v>219</v>
      </c>
      <c r="B34" s="391"/>
      <c r="C34" s="391"/>
      <c r="D34" s="391"/>
      <c r="E34" s="391"/>
      <c r="F34" s="391"/>
      <c r="G34" s="391"/>
      <c r="H34" s="391"/>
      <c r="I34" s="65"/>
      <c r="J34" s="65"/>
      <c r="K34" s="65"/>
      <c r="L34" s="65"/>
      <c r="M34" s="65"/>
    </row>
    <row r="35" spans="1:13" s="66" customFormat="1" ht="19.5" customHeight="1" x14ac:dyDescent="0.2">
      <c r="A35" s="68" t="s">
        <v>244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3" s="66" customFormat="1" ht="20.100000000000001" customHeight="1" x14ac:dyDescent="0.2">
      <c r="A36" s="279" t="s">
        <v>72</v>
      </c>
      <c r="B36" s="279" t="s">
        <v>182</v>
      </c>
      <c r="C36" s="478" t="s">
        <v>412</v>
      </c>
      <c r="D36" s="280">
        <v>335999</v>
      </c>
      <c r="E36" s="280">
        <v>335999</v>
      </c>
      <c r="F36" s="280">
        <v>335999</v>
      </c>
      <c r="G36" s="280">
        <f>D36-F36</f>
        <v>0</v>
      </c>
      <c r="H36" s="280">
        <f>G36</f>
        <v>0</v>
      </c>
    </row>
    <row r="37" spans="1:13" s="66" customFormat="1" ht="20.100000000000001" customHeight="1" x14ac:dyDescent="0.2">
      <c r="A37" s="281"/>
      <c r="B37" s="281"/>
      <c r="C37" s="479"/>
      <c r="D37" s="282"/>
      <c r="E37" s="282"/>
      <c r="F37" s="282"/>
      <c r="G37" s="282"/>
      <c r="H37" s="282"/>
    </row>
    <row r="38" spans="1:13" s="66" customFormat="1" ht="20.100000000000001" customHeight="1" x14ac:dyDescent="0.2">
      <c r="A38" s="473" t="s">
        <v>34</v>
      </c>
      <c r="B38" s="474"/>
      <c r="C38" s="475"/>
      <c r="D38" s="283">
        <f>SUM(D36:D37)</f>
        <v>335999</v>
      </c>
      <c r="E38" s="283">
        <f>SUM(E36:E37)</f>
        <v>335999</v>
      </c>
      <c r="F38" s="283">
        <f>SUM(F36:F37)</f>
        <v>335999</v>
      </c>
      <c r="G38" s="283">
        <f>SUM(G36:G37)</f>
        <v>0</v>
      </c>
      <c r="H38" s="283">
        <f>SUM(H36:H37)</f>
        <v>0</v>
      </c>
    </row>
    <row r="39" spans="1:13" s="66" customFormat="1" x14ac:dyDescent="0.2"/>
  </sheetData>
  <mergeCells count="27">
    <mergeCell ref="A31:H31"/>
    <mergeCell ref="A32:H32"/>
    <mergeCell ref="A33:H33"/>
    <mergeCell ref="A38:C38"/>
    <mergeCell ref="G6:G7"/>
    <mergeCell ref="H6:H7"/>
    <mergeCell ref="A30:C30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6:C37"/>
    <mergeCell ref="A1:H1"/>
    <mergeCell ref="A2:H2"/>
    <mergeCell ref="A3:H3"/>
    <mergeCell ref="A6:A7"/>
    <mergeCell ref="B6:B7"/>
    <mergeCell ref="C6:C7"/>
    <mergeCell ref="E6:E7"/>
    <mergeCell ref="F6:F7"/>
  </mergeCells>
  <pageMargins left="0.31496062992125984" right="0.31496062992125984" top="3.937007874015748E-2" bottom="3.937007874015748E-2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I11" sqref="I11"/>
    </sheetView>
  </sheetViews>
  <sheetFormatPr defaultRowHeight="17.25" x14ac:dyDescent="0.4"/>
  <cols>
    <col min="1" max="1" width="4.75" style="23" customWidth="1"/>
    <col min="2" max="2" width="18.625" style="23" customWidth="1"/>
    <col min="3" max="3" width="18.375" style="23" customWidth="1"/>
    <col min="4" max="4" width="21.5" style="23" customWidth="1"/>
    <col min="5" max="5" width="9.375" style="23" customWidth="1"/>
    <col min="6" max="6" width="15" style="23" customWidth="1"/>
    <col min="7" max="7" width="5.875" style="23" customWidth="1"/>
    <col min="8" max="8" width="14" style="23" customWidth="1"/>
    <col min="9" max="9" width="14.125" style="23" customWidth="1"/>
    <col min="10" max="16384" width="9" style="23"/>
  </cols>
  <sheetData>
    <row r="1" spans="2:14" ht="34.5" customHeight="1" x14ac:dyDescent="0.55000000000000004">
      <c r="B1" s="480" t="s">
        <v>300</v>
      </c>
      <c r="C1" s="480"/>
      <c r="D1" s="480"/>
      <c r="E1" s="480"/>
      <c r="F1" s="480"/>
      <c r="G1" s="480"/>
      <c r="H1" s="85"/>
      <c r="I1" s="85"/>
      <c r="J1" s="22"/>
      <c r="K1" s="22"/>
      <c r="L1" s="22"/>
      <c r="M1" s="22"/>
      <c r="N1" s="22"/>
    </row>
    <row r="2" spans="2:14" ht="24" x14ac:dyDescent="0.55000000000000004">
      <c r="B2" s="480" t="s">
        <v>22</v>
      </c>
      <c r="C2" s="480"/>
      <c r="D2" s="480"/>
      <c r="E2" s="480"/>
      <c r="F2" s="480"/>
      <c r="G2" s="480"/>
      <c r="H2" s="85"/>
      <c r="I2" s="85"/>
      <c r="J2" s="22"/>
      <c r="K2" s="22"/>
      <c r="L2" s="22"/>
      <c r="M2" s="22"/>
      <c r="N2" s="22"/>
    </row>
    <row r="3" spans="2:14" ht="24" x14ac:dyDescent="0.55000000000000004">
      <c r="B3" s="480" t="s">
        <v>261</v>
      </c>
      <c r="C3" s="480"/>
      <c r="D3" s="480"/>
      <c r="E3" s="480"/>
      <c r="F3" s="480"/>
      <c r="G3" s="480"/>
      <c r="H3" s="85"/>
      <c r="I3" s="85"/>
      <c r="J3" s="22"/>
      <c r="K3" s="22"/>
      <c r="L3" s="22"/>
      <c r="M3" s="22"/>
      <c r="N3" s="22"/>
    </row>
    <row r="4" spans="2:14" ht="34.5" customHeight="1" x14ac:dyDescent="0.55000000000000004">
      <c r="B4" s="24" t="s">
        <v>220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2:14" ht="24" x14ac:dyDescent="0.55000000000000004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14" ht="24" x14ac:dyDescent="0.55000000000000004">
      <c r="B6" s="22" t="s">
        <v>19</v>
      </c>
      <c r="C6" s="24" t="s">
        <v>262</v>
      </c>
      <c r="D6" s="22"/>
      <c r="E6" s="78"/>
      <c r="F6" s="78">
        <v>10070236.300000001</v>
      </c>
      <c r="G6" s="25" t="s">
        <v>186</v>
      </c>
      <c r="H6" s="22"/>
      <c r="I6" s="22"/>
      <c r="J6" s="22"/>
      <c r="K6" s="22"/>
      <c r="L6" s="22"/>
      <c r="M6" s="22"/>
      <c r="N6" s="22"/>
    </row>
    <row r="7" spans="2:14" ht="26.25" x14ac:dyDescent="0.7">
      <c r="B7" s="22" t="s">
        <v>393</v>
      </c>
      <c r="C7" s="22"/>
      <c r="D7" s="22"/>
      <c r="E7" s="78"/>
      <c r="F7" s="79">
        <v>609450.66</v>
      </c>
      <c r="G7" s="25" t="s">
        <v>186</v>
      </c>
      <c r="H7" s="22"/>
      <c r="I7" s="22"/>
      <c r="J7" s="22"/>
      <c r="K7" s="22"/>
      <c r="L7" s="22"/>
      <c r="M7" s="22"/>
      <c r="N7" s="22"/>
    </row>
    <row r="8" spans="2:14" ht="24" x14ac:dyDescent="0.55000000000000004">
      <c r="B8" s="22"/>
      <c r="C8" s="22"/>
      <c r="D8" s="22"/>
      <c r="E8" s="78"/>
      <c r="F8" s="22"/>
      <c r="G8" s="22"/>
      <c r="H8" s="22"/>
      <c r="I8" s="22"/>
      <c r="J8" s="22"/>
      <c r="K8" s="22"/>
      <c r="L8" s="22"/>
      <c r="M8" s="22"/>
      <c r="N8" s="22"/>
    </row>
    <row r="9" spans="2:14" ht="26.25" x14ac:dyDescent="0.7">
      <c r="B9" s="24" t="s">
        <v>263</v>
      </c>
      <c r="C9" s="24"/>
      <c r="D9" s="24"/>
      <c r="E9" s="80"/>
      <c r="F9" s="81">
        <f>F6+F7</f>
        <v>10679686.960000001</v>
      </c>
      <c r="G9" s="28" t="s">
        <v>186</v>
      </c>
      <c r="H9" s="22"/>
      <c r="I9" s="22"/>
      <c r="J9" s="22"/>
      <c r="K9" s="22"/>
      <c r="L9" s="22"/>
      <c r="M9" s="22"/>
      <c r="N9" s="22"/>
    </row>
    <row r="10" spans="2:14" ht="24" x14ac:dyDescent="0.55000000000000004">
      <c r="B10" s="22"/>
      <c r="C10" s="22"/>
      <c r="D10" s="22"/>
      <c r="E10" s="78"/>
      <c r="F10" s="22"/>
      <c r="G10" s="22"/>
      <c r="H10" s="22"/>
      <c r="I10" s="22"/>
      <c r="J10" s="22"/>
      <c r="K10" s="22"/>
      <c r="L10" s="22"/>
      <c r="M10" s="22"/>
      <c r="N10" s="22"/>
    </row>
    <row r="11" spans="2:14" ht="24" x14ac:dyDescent="0.55000000000000004">
      <c r="B11" s="22"/>
      <c r="C11" s="22"/>
      <c r="D11" s="22"/>
      <c r="E11" s="78"/>
      <c r="F11" s="22"/>
      <c r="G11" s="22"/>
      <c r="H11" s="22"/>
      <c r="I11" s="22"/>
      <c r="J11" s="22"/>
      <c r="K11" s="22"/>
      <c r="L11" s="22"/>
      <c r="M11" s="22"/>
      <c r="N11" s="22"/>
    </row>
    <row r="12" spans="2:14" ht="24" x14ac:dyDescent="0.55000000000000004">
      <c r="B12" s="22"/>
      <c r="C12" s="22"/>
      <c r="D12" s="22"/>
      <c r="E12" s="78"/>
      <c r="F12" s="22"/>
      <c r="G12" s="22"/>
      <c r="H12" s="22"/>
      <c r="I12" s="22"/>
      <c r="J12" s="22"/>
      <c r="K12" s="22"/>
      <c r="L12" s="22"/>
      <c r="M12" s="22"/>
      <c r="N12" s="22"/>
    </row>
    <row r="13" spans="2:14" ht="24" x14ac:dyDescent="0.55000000000000004">
      <c r="B13" s="22"/>
      <c r="C13" s="22"/>
      <c r="D13" s="22"/>
      <c r="E13" s="7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24" x14ac:dyDescent="0.55000000000000004">
      <c r="B14" s="22"/>
      <c r="C14" s="22"/>
      <c r="D14" s="22"/>
      <c r="E14" s="78"/>
      <c r="F14" s="22"/>
      <c r="G14" s="22"/>
      <c r="H14" s="22"/>
      <c r="I14" s="22"/>
      <c r="J14" s="22"/>
      <c r="K14" s="22"/>
      <c r="L14" s="22"/>
      <c r="M14" s="22"/>
      <c r="N14" s="22"/>
    </row>
    <row r="15" spans="2:14" ht="24" x14ac:dyDescent="0.5500000000000000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2:14" ht="24" x14ac:dyDescent="0.5500000000000000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2:14" ht="24" x14ac:dyDescent="0.5500000000000000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2:14" ht="24" x14ac:dyDescent="0.55000000000000004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2:14" ht="24" x14ac:dyDescent="0.55000000000000004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 ht="24" x14ac:dyDescent="0.55000000000000004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2:14" ht="24" x14ac:dyDescent="0.55000000000000004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2:14" ht="24" x14ac:dyDescent="0.55000000000000004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24" x14ac:dyDescent="0.55000000000000004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2:14" ht="24" x14ac:dyDescent="0.55000000000000004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</sheetData>
  <mergeCells count="3">
    <mergeCell ref="B1:G1"/>
    <mergeCell ref="B2:G2"/>
    <mergeCell ref="B3:G3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0" sqref="F10"/>
    </sheetView>
  </sheetViews>
  <sheetFormatPr defaultRowHeight="17.25" x14ac:dyDescent="0.4"/>
  <cols>
    <col min="1" max="1" width="14.75" style="23" customWidth="1"/>
    <col min="2" max="2" width="18.375" style="23" customWidth="1"/>
    <col min="3" max="3" width="25.125" style="23" customWidth="1"/>
    <col min="4" max="4" width="13.375" style="23" customWidth="1"/>
    <col min="5" max="5" width="11.375" style="23" customWidth="1"/>
    <col min="6" max="6" width="12.625" style="23" customWidth="1"/>
    <col min="7" max="7" width="14" style="23" customWidth="1"/>
    <col min="8" max="8" width="14.125" style="23" customWidth="1"/>
    <col min="9" max="16384" width="9" style="23"/>
  </cols>
  <sheetData>
    <row r="1" spans="1:13" ht="24" x14ac:dyDescent="0.55000000000000004">
      <c r="A1" s="480" t="s">
        <v>294</v>
      </c>
      <c r="B1" s="480"/>
      <c r="C1" s="480"/>
      <c r="D1" s="480"/>
      <c r="E1" s="480"/>
      <c r="F1" s="480"/>
      <c r="G1" s="480"/>
      <c r="H1" s="480"/>
      <c r="I1" s="22"/>
      <c r="J1" s="22"/>
      <c r="K1" s="22"/>
      <c r="L1" s="22"/>
      <c r="M1" s="22"/>
    </row>
    <row r="2" spans="1:13" ht="24" x14ac:dyDescent="0.55000000000000004">
      <c r="A2" s="480" t="s">
        <v>22</v>
      </c>
      <c r="B2" s="480"/>
      <c r="C2" s="480"/>
      <c r="D2" s="480"/>
      <c r="E2" s="480"/>
      <c r="F2" s="480"/>
      <c r="G2" s="480"/>
      <c r="H2" s="480"/>
      <c r="I2" s="22"/>
      <c r="J2" s="22"/>
      <c r="K2" s="22"/>
      <c r="L2" s="22"/>
      <c r="M2" s="22"/>
    </row>
    <row r="3" spans="1:13" ht="24" x14ac:dyDescent="0.55000000000000004">
      <c r="A3" s="480" t="s">
        <v>261</v>
      </c>
      <c r="B3" s="480"/>
      <c r="C3" s="480"/>
      <c r="D3" s="480"/>
      <c r="E3" s="480"/>
      <c r="F3" s="480"/>
      <c r="G3" s="480"/>
      <c r="H3" s="480"/>
      <c r="I3" s="22"/>
      <c r="J3" s="22"/>
      <c r="K3" s="22"/>
      <c r="L3" s="22"/>
      <c r="M3" s="22"/>
    </row>
    <row r="4" spans="1:13" ht="34.5" customHeight="1" x14ac:dyDescent="0.55000000000000004">
      <c r="A4" s="24" t="s">
        <v>485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24" x14ac:dyDescent="0.55000000000000004">
      <c r="A5" s="484" t="s">
        <v>40</v>
      </c>
      <c r="B5" s="484" t="s">
        <v>41</v>
      </c>
      <c r="C5" s="484" t="s">
        <v>42</v>
      </c>
      <c r="D5" s="82" t="s">
        <v>54</v>
      </c>
      <c r="E5" s="484" t="s">
        <v>50</v>
      </c>
      <c r="F5" s="484" t="s">
        <v>51</v>
      </c>
      <c r="G5" s="484" t="s">
        <v>52</v>
      </c>
      <c r="H5" s="486" t="s">
        <v>53</v>
      </c>
      <c r="I5" s="22"/>
      <c r="J5" s="22"/>
      <c r="K5" s="22"/>
      <c r="L5" s="22"/>
      <c r="M5" s="22"/>
    </row>
    <row r="6" spans="1:13" ht="24" x14ac:dyDescent="0.55000000000000004">
      <c r="A6" s="485"/>
      <c r="B6" s="485"/>
      <c r="C6" s="485"/>
      <c r="D6" s="83" t="s">
        <v>55</v>
      </c>
      <c r="E6" s="485"/>
      <c r="F6" s="485"/>
      <c r="G6" s="485"/>
      <c r="H6" s="487"/>
      <c r="I6" s="22"/>
      <c r="J6" s="22"/>
      <c r="K6" s="22"/>
      <c r="L6" s="22"/>
      <c r="M6" s="22"/>
    </row>
    <row r="7" spans="1:13" ht="24" x14ac:dyDescent="0.55000000000000004">
      <c r="A7" s="404">
        <v>0</v>
      </c>
      <c r="B7" s="404">
        <v>0</v>
      </c>
      <c r="C7" s="404">
        <v>0</v>
      </c>
      <c r="D7" s="404">
        <v>0</v>
      </c>
      <c r="E7" s="404">
        <v>0</v>
      </c>
      <c r="F7" s="404">
        <v>0</v>
      </c>
      <c r="G7" s="404">
        <v>0</v>
      </c>
      <c r="H7" s="404">
        <v>0</v>
      </c>
      <c r="I7" s="22"/>
      <c r="J7" s="22"/>
      <c r="K7" s="22"/>
      <c r="L7" s="22"/>
      <c r="M7" s="22"/>
    </row>
    <row r="8" spans="1:13" ht="24" x14ac:dyDescent="0.55000000000000004">
      <c r="A8" s="84"/>
      <c r="B8" s="84"/>
      <c r="C8" s="84"/>
      <c r="D8" s="84"/>
      <c r="E8" s="84"/>
      <c r="F8" s="84"/>
      <c r="G8" s="84"/>
      <c r="H8" s="84"/>
      <c r="I8" s="22"/>
      <c r="J8" s="22"/>
      <c r="K8" s="22"/>
      <c r="L8" s="22"/>
      <c r="M8" s="22"/>
    </row>
    <row r="9" spans="1:13" ht="24" x14ac:dyDescent="0.55000000000000004">
      <c r="A9" s="84"/>
      <c r="B9" s="84"/>
      <c r="C9" s="84"/>
      <c r="D9" s="84"/>
      <c r="E9" s="84"/>
      <c r="F9" s="84"/>
      <c r="G9" s="84"/>
      <c r="H9" s="84"/>
      <c r="I9" s="22"/>
      <c r="J9" s="22"/>
      <c r="K9" s="22"/>
      <c r="L9" s="22"/>
      <c r="M9" s="22"/>
    </row>
    <row r="10" spans="1:13" ht="24" x14ac:dyDescent="0.55000000000000004">
      <c r="A10" s="84"/>
      <c r="B10" s="84"/>
      <c r="C10" s="84"/>
      <c r="D10" s="84"/>
      <c r="E10" s="84"/>
      <c r="F10" s="84"/>
      <c r="G10" s="84"/>
      <c r="H10" s="84"/>
      <c r="I10" s="22"/>
      <c r="J10" s="22"/>
      <c r="K10" s="22"/>
      <c r="L10" s="22"/>
      <c r="M10" s="22"/>
    </row>
    <row r="11" spans="1:13" ht="24" x14ac:dyDescent="0.55000000000000004">
      <c r="A11" s="84"/>
      <c r="B11" s="84"/>
      <c r="C11" s="84"/>
      <c r="D11" s="84"/>
      <c r="E11" s="84"/>
      <c r="F11" s="84"/>
      <c r="G11" s="84"/>
      <c r="H11" s="84"/>
      <c r="I11" s="22"/>
      <c r="J11" s="22"/>
      <c r="K11" s="22"/>
      <c r="L11" s="22"/>
      <c r="M11" s="22"/>
    </row>
    <row r="12" spans="1:13" ht="24" x14ac:dyDescent="0.55000000000000004">
      <c r="A12" s="84"/>
      <c r="B12" s="84"/>
      <c r="C12" s="84"/>
      <c r="D12" s="84"/>
      <c r="E12" s="84"/>
      <c r="F12" s="84"/>
      <c r="G12" s="84"/>
      <c r="H12" s="84"/>
      <c r="I12" s="22"/>
      <c r="J12" s="22"/>
      <c r="K12" s="22"/>
      <c r="L12" s="22"/>
      <c r="M12" s="22"/>
    </row>
    <row r="13" spans="1:13" ht="24" x14ac:dyDescent="0.55000000000000004">
      <c r="A13" s="84"/>
      <c r="B13" s="84"/>
      <c r="C13" s="84"/>
      <c r="D13" s="84"/>
      <c r="E13" s="84"/>
      <c r="F13" s="84"/>
      <c r="G13" s="84"/>
      <c r="H13" s="84"/>
      <c r="I13" s="22"/>
      <c r="J13" s="22"/>
      <c r="K13" s="22"/>
      <c r="L13" s="22"/>
      <c r="M13" s="22"/>
    </row>
    <row r="14" spans="1:13" ht="24" x14ac:dyDescent="0.55000000000000004">
      <c r="A14" s="481" t="s">
        <v>34</v>
      </c>
      <c r="B14" s="482"/>
      <c r="C14" s="483"/>
      <c r="D14" s="86"/>
      <c r="E14" s="86"/>
      <c r="F14" s="86"/>
      <c r="G14" s="86"/>
      <c r="H14" s="86"/>
      <c r="I14" s="22"/>
      <c r="J14" s="22"/>
      <c r="K14" s="22"/>
      <c r="L14" s="22"/>
      <c r="M14" s="22"/>
    </row>
    <row r="15" spans="1:13" ht="24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24" x14ac:dyDescent="0.5500000000000000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24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24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24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24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24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24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</sheetData>
  <mergeCells count="11">
    <mergeCell ref="A14:C14"/>
    <mergeCell ref="A1:H1"/>
    <mergeCell ref="A2:H2"/>
    <mergeCell ref="A3:H3"/>
    <mergeCell ref="A5:A6"/>
    <mergeCell ref="B5:B6"/>
    <mergeCell ref="C5:C6"/>
    <mergeCell ref="E5:E6"/>
    <mergeCell ref="F5:F6"/>
    <mergeCell ref="G5:G6"/>
    <mergeCell ref="H5:H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6" sqref="D6"/>
    </sheetView>
  </sheetViews>
  <sheetFormatPr defaultRowHeight="17.25" x14ac:dyDescent="0.4"/>
  <cols>
    <col min="1" max="1" width="24.25" style="23" customWidth="1"/>
    <col min="2" max="2" width="16.5" style="23" customWidth="1"/>
    <col min="3" max="3" width="20.875" style="23" customWidth="1"/>
    <col min="4" max="4" width="17.5" style="23" customWidth="1"/>
    <col min="5" max="5" width="21.5" style="23" customWidth="1"/>
    <col min="6" max="6" width="20.125" style="23" customWidth="1"/>
    <col min="7" max="16384" width="9" style="23"/>
  </cols>
  <sheetData>
    <row r="1" spans="1:6" ht="24" x14ac:dyDescent="0.55000000000000004">
      <c r="A1" s="22"/>
      <c r="B1" s="22"/>
      <c r="C1" s="22"/>
      <c r="D1" s="22"/>
      <c r="E1" s="22"/>
      <c r="F1" s="22"/>
    </row>
    <row r="2" spans="1:6" ht="21.75" x14ac:dyDescent="0.5">
      <c r="A2" s="466" t="s">
        <v>296</v>
      </c>
      <c r="B2" s="466"/>
      <c r="C2" s="466"/>
      <c r="D2" s="466"/>
      <c r="E2" s="466"/>
      <c r="F2" s="466"/>
    </row>
    <row r="3" spans="1:6" ht="21.75" x14ac:dyDescent="0.5">
      <c r="A3" s="466" t="s">
        <v>56</v>
      </c>
      <c r="B3" s="466"/>
      <c r="C3" s="466"/>
      <c r="D3" s="466"/>
      <c r="E3" s="466"/>
      <c r="F3" s="466"/>
    </row>
    <row r="4" spans="1:6" ht="21.75" x14ac:dyDescent="0.5">
      <c r="A4" s="488" t="s">
        <v>264</v>
      </c>
      <c r="B4" s="488"/>
      <c r="C4" s="488"/>
      <c r="D4" s="488"/>
      <c r="E4" s="488"/>
      <c r="F4" s="488"/>
    </row>
    <row r="5" spans="1:6" ht="21.75" x14ac:dyDescent="0.5">
      <c r="A5" s="87" t="s">
        <v>57</v>
      </c>
      <c r="B5" s="87" t="s">
        <v>40</v>
      </c>
      <c r="C5" s="87" t="s">
        <v>37</v>
      </c>
      <c r="D5" s="87" t="s">
        <v>58</v>
      </c>
      <c r="E5" s="88" t="s">
        <v>59</v>
      </c>
      <c r="F5" s="88" t="s">
        <v>34</v>
      </c>
    </row>
    <row r="6" spans="1:6" ht="21.75" x14ac:dyDescent="0.5">
      <c r="A6" s="89" t="s">
        <v>59</v>
      </c>
      <c r="B6" s="90" t="s">
        <v>59</v>
      </c>
      <c r="C6" s="90" t="s">
        <v>60</v>
      </c>
      <c r="D6" s="91">
        <v>10324895</v>
      </c>
      <c r="E6" s="91">
        <v>10216921</v>
      </c>
      <c r="F6" s="91">
        <f>SUM(E6)</f>
        <v>10216921</v>
      </c>
    </row>
    <row r="7" spans="1:6" ht="21.75" x14ac:dyDescent="0.5">
      <c r="A7" s="92"/>
      <c r="B7" s="93"/>
      <c r="C7" s="93"/>
      <c r="D7" s="94"/>
      <c r="E7" s="94"/>
      <c r="F7" s="94"/>
    </row>
    <row r="8" spans="1:6" ht="21.75" x14ac:dyDescent="0.5">
      <c r="A8" s="92"/>
      <c r="B8" s="93"/>
      <c r="C8" s="93"/>
      <c r="D8" s="94"/>
      <c r="E8" s="94"/>
      <c r="F8" s="94"/>
    </row>
    <row r="9" spans="1:6" ht="21.75" x14ac:dyDescent="0.5">
      <c r="A9" s="92"/>
      <c r="B9" s="93"/>
      <c r="C9" s="93"/>
      <c r="D9" s="94"/>
      <c r="E9" s="94"/>
      <c r="F9" s="94"/>
    </row>
    <row r="10" spans="1:6" ht="21.75" x14ac:dyDescent="0.5">
      <c r="A10" s="92"/>
      <c r="B10" s="93"/>
      <c r="C10" s="93"/>
      <c r="D10" s="94"/>
      <c r="E10" s="94"/>
      <c r="F10" s="94"/>
    </row>
    <row r="11" spans="1:6" ht="21.75" x14ac:dyDescent="0.5">
      <c r="A11" s="469" t="s">
        <v>34</v>
      </c>
      <c r="B11" s="467"/>
      <c r="C11" s="468"/>
      <c r="D11" s="95">
        <f>SUM(D6:D10)</f>
        <v>10324895</v>
      </c>
      <c r="E11" s="95">
        <f>SUM(E6:E10)</f>
        <v>10216921</v>
      </c>
      <c r="F11" s="95">
        <f>SUM(F6:F10)</f>
        <v>10216921</v>
      </c>
    </row>
    <row r="12" spans="1:6" ht="24" x14ac:dyDescent="0.55000000000000004">
      <c r="A12" s="22"/>
      <c r="B12" s="22"/>
      <c r="C12" s="22"/>
      <c r="D12" s="22"/>
      <c r="E12" s="22"/>
      <c r="F12" s="22"/>
    </row>
    <row r="13" spans="1:6" ht="24" x14ac:dyDescent="0.55000000000000004">
      <c r="A13" s="22"/>
      <c r="B13" s="22"/>
      <c r="C13" s="22"/>
      <c r="D13" s="22"/>
      <c r="E13" s="22"/>
      <c r="F13" s="22"/>
    </row>
    <row r="14" spans="1:6" ht="24" x14ac:dyDescent="0.55000000000000004">
      <c r="A14" s="22"/>
      <c r="B14" s="22"/>
      <c r="C14" s="22"/>
      <c r="D14" s="22"/>
      <c r="E14" s="22"/>
      <c r="F14" s="22"/>
    </row>
    <row r="15" spans="1:6" ht="24" x14ac:dyDescent="0.55000000000000004">
      <c r="A15" s="22"/>
      <c r="B15" s="22"/>
      <c r="C15" s="22"/>
      <c r="D15" s="22"/>
      <c r="E15" s="22"/>
      <c r="F15" s="22"/>
    </row>
    <row r="16" spans="1:6" ht="24" x14ac:dyDescent="0.55000000000000004">
      <c r="A16" s="22"/>
      <c r="B16" s="22"/>
      <c r="C16" s="22"/>
      <c r="D16" s="22"/>
      <c r="E16" s="22"/>
      <c r="F16" s="22"/>
    </row>
    <row r="17" spans="1:6" ht="24" x14ac:dyDescent="0.55000000000000004">
      <c r="A17" s="22"/>
      <c r="B17" s="22"/>
      <c r="C17" s="22"/>
      <c r="D17" s="22"/>
      <c r="E17" s="22"/>
      <c r="F17" s="22"/>
    </row>
    <row r="18" spans="1:6" ht="24" x14ac:dyDescent="0.55000000000000004">
      <c r="A18" s="22"/>
      <c r="B18" s="22"/>
      <c r="C18" s="22"/>
      <c r="D18" s="22"/>
      <c r="E18" s="22"/>
      <c r="F18" s="22"/>
    </row>
    <row r="19" spans="1:6" ht="24" x14ac:dyDescent="0.55000000000000004">
      <c r="A19" s="22"/>
      <c r="B19" s="22"/>
      <c r="C19" s="22"/>
      <c r="D19" s="22"/>
      <c r="E19" s="22"/>
      <c r="F19" s="22"/>
    </row>
    <row r="20" spans="1:6" ht="24" x14ac:dyDescent="0.55000000000000004">
      <c r="A20" s="22"/>
      <c r="B20" s="22"/>
      <c r="C20" s="22"/>
      <c r="D20" s="22"/>
      <c r="E20" s="22"/>
      <c r="F20" s="22"/>
    </row>
    <row r="21" spans="1:6" ht="24" x14ac:dyDescent="0.55000000000000004">
      <c r="A21" s="22"/>
      <c r="B21" s="22"/>
      <c r="C21" s="22"/>
      <c r="D21" s="22"/>
      <c r="E21" s="22"/>
      <c r="F21" s="22"/>
    </row>
    <row r="22" spans="1:6" ht="24" x14ac:dyDescent="0.55000000000000004">
      <c r="A22" s="22"/>
      <c r="B22" s="22"/>
      <c r="C22" s="22"/>
      <c r="D22" s="22"/>
      <c r="E22" s="22"/>
      <c r="F22" s="22"/>
    </row>
    <row r="23" spans="1:6" ht="24" x14ac:dyDescent="0.55000000000000004">
      <c r="A23" s="22"/>
      <c r="B23" s="22"/>
      <c r="C23" s="22"/>
      <c r="D23" s="22"/>
      <c r="E23" s="22"/>
      <c r="F23" s="22"/>
    </row>
    <row r="24" spans="1:6" ht="24" x14ac:dyDescent="0.55000000000000004">
      <c r="A24" s="22"/>
      <c r="B24" s="22"/>
      <c r="C24" s="22"/>
      <c r="D24" s="22"/>
      <c r="E24" s="22"/>
      <c r="F24" s="22"/>
    </row>
    <row r="25" spans="1:6" ht="24" x14ac:dyDescent="0.55000000000000004">
      <c r="A25" s="22"/>
      <c r="B25" s="22"/>
      <c r="C25" s="22"/>
      <c r="D25" s="22"/>
      <c r="E25" s="22"/>
      <c r="F25" s="22"/>
    </row>
    <row r="26" spans="1:6" ht="24" x14ac:dyDescent="0.55000000000000004">
      <c r="A26" s="22"/>
      <c r="B26" s="22"/>
      <c r="C26" s="22"/>
      <c r="D26" s="22"/>
      <c r="E26" s="22"/>
      <c r="F26" s="22"/>
    </row>
    <row r="27" spans="1:6" ht="24" x14ac:dyDescent="0.55000000000000004">
      <c r="A27" s="22"/>
      <c r="B27" s="22"/>
      <c r="C27" s="22"/>
      <c r="D27" s="22"/>
      <c r="E27" s="22"/>
      <c r="F27" s="22"/>
    </row>
    <row r="28" spans="1:6" ht="24" x14ac:dyDescent="0.55000000000000004">
      <c r="A28" s="22"/>
      <c r="B28" s="22"/>
      <c r="C28" s="22"/>
      <c r="D28" s="22"/>
      <c r="E28" s="22"/>
      <c r="F28" s="22"/>
    </row>
    <row r="29" spans="1:6" ht="24" x14ac:dyDescent="0.55000000000000004">
      <c r="A29" s="22"/>
      <c r="B29" s="22"/>
      <c r="C29" s="22"/>
      <c r="D29" s="22"/>
      <c r="E29" s="22"/>
      <c r="F29" s="22"/>
    </row>
    <row r="30" spans="1:6" ht="24" x14ac:dyDescent="0.55000000000000004">
      <c r="A30" s="22"/>
      <c r="B30" s="22"/>
      <c r="C30" s="22"/>
      <c r="D30" s="22"/>
      <c r="E30" s="22"/>
      <c r="F30" s="22"/>
    </row>
    <row r="31" spans="1:6" ht="24" x14ac:dyDescent="0.55000000000000004">
      <c r="A31" s="22"/>
      <c r="B31" s="22"/>
      <c r="C31" s="22"/>
      <c r="D31" s="22"/>
      <c r="E31" s="22"/>
      <c r="F31" s="22"/>
    </row>
    <row r="32" spans="1:6" ht="24" x14ac:dyDescent="0.55000000000000004">
      <c r="A32" s="22"/>
      <c r="B32" s="22"/>
      <c r="C32" s="22"/>
      <c r="D32" s="22"/>
      <c r="E32" s="22"/>
      <c r="F32" s="22"/>
    </row>
    <row r="33" spans="1:6" ht="24" x14ac:dyDescent="0.55000000000000004">
      <c r="A33" s="22"/>
      <c r="B33" s="22"/>
      <c r="C33" s="22"/>
      <c r="D33" s="22"/>
      <c r="E33" s="22"/>
      <c r="F33" s="22"/>
    </row>
    <row r="34" spans="1:6" ht="24" x14ac:dyDescent="0.55000000000000004">
      <c r="A34" s="22"/>
      <c r="B34" s="22"/>
      <c r="C34" s="22"/>
      <c r="D34" s="22"/>
      <c r="E34" s="22"/>
      <c r="F34" s="22"/>
    </row>
  </sheetData>
  <mergeCells count="4">
    <mergeCell ref="A2:F2"/>
    <mergeCell ref="A3:F3"/>
    <mergeCell ref="A4:F4"/>
    <mergeCell ref="A11:C11"/>
  </mergeCells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D15" sqref="D15"/>
    </sheetView>
  </sheetViews>
  <sheetFormatPr defaultRowHeight="17.25" x14ac:dyDescent="0.4"/>
  <cols>
    <col min="1" max="1" width="11.125" style="23" customWidth="1"/>
    <col min="2" max="2" width="17.75" style="23" customWidth="1"/>
    <col min="3" max="3" width="13" style="23" customWidth="1"/>
    <col min="4" max="4" width="15.125" style="23" customWidth="1"/>
    <col min="5" max="5" width="17" style="23" customWidth="1"/>
    <col min="6" max="6" width="16.5" style="23" customWidth="1"/>
    <col min="7" max="7" width="15.25" style="23" customWidth="1"/>
    <col min="8" max="8" width="16.75" style="23" customWidth="1"/>
    <col min="9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  <c r="H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466"/>
    </row>
    <row r="3" spans="1:8" ht="21.75" x14ac:dyDescent="0.5">
      <c r="A3" s="466" t="s">
        <v>61</v>
      </c>
      <c r="B3" s="466"/>
      <c r="C3" s="466"/>
      <c r="D3" s="466"/>
      <c r="E3" s="466"/>
      <c r="F3" s="466"/>
      <c r="G3" s="466"/>
      <c r="H3" s="466"/>
    </row>
    <row r="4" spans="1:8" ht="21.75" x14ac:dyDescent="0.5">
      <c r="A4" s="488" t="s">
        <v>264</v>
      </c>
      <c r="B4" s="488"/>
      <c r="C4" s="488"/>
      <c r="D4" s="488"/>
      <c r="E4" s="488"/>
      <c r="F4" s="488"/>
      <c r="G4" s="488"/>
      <c r="H4" s="488"/>
    </row>
    <row r="5" spans="1:8" ht="21.75" x14ac:dyDescent="0.5">
      <c r="A5" s="492" t="s">
        <v>57</v>
      </c>
      <c r="B5" s="492" t="s">
        <v>40</v>
      </c>
      <c r="C5" s="492" t="s">
        <v>37</v>
      </c>
      <c r="D5" s="492" t="s">
        <v>58</v>
      </c>
      <c r="E5" s="494" t="s">
        <v>75</v>
      </c>
      <c r="F5" s="96" t="s">
        <v>76</v>
      </c>
      <c r="G5" s="492" t="s">
        <v>78</v>
      </c>
      <c r="H5" s="492" t="s">
        <v>34</v>
      </c>
    </row>
    <row r="6" spans="1:8" ht="21.75" x14ac:dyDescent="0.5">
      <c r="A6" s="493"/>
      <c r="B6" s="493"/>
      <c r="C6" s="493"/>
      <c r="D6" s="493"/>
      <c r="E6" s="495"/>
      <c r="F6" s="97" t="s">
        <v>77</v>
      </c>
      <c r="G6" s="493"/>
      <c r="H6" s="493"/>
    </row>
    <row r="7" spans="1:8" ht="21.75" x14ac:dyDescent="0.5">
      <c r="A7" s="489" t="s">
        <v>62</v>
      </c>
      <c r="B7" s="98" t="s">
        <v>63</v>
      </c>
      <c r="C7" s="98" t="s">
        <v>60</v>
      </c>
      <c r="D7" s="99">
        <v>2729520</v>
      </c>
      <c r="E7" s="99">
        <v>2690880</v>
      </c>
      <c r="F7" s="100">
        <v>0</v>
      </c>
      <c r="G7" s="99">
        <v>0</v>
      </c>
      <c r="H7" s="95">
        <f t="shared" ref="H7:H16" si="0">SUM(E7:G7)</f>
        <v>2690880</v>
      </c>
    </row>
    <row r="8" spans="1:8" ht="21.75" x14ac:dyDescent="0.5">
      <c r="A8" s="490"/>
      <c r="B8" s="98" t="s">
        <v>64</v>
      </c>
      <c r="C8" s="98" t="s">
        <v>60</v>
      </c>
      <c r="D8" s="99">
        <f>4424216+1570418</f>
        <v>5994634</v>
      </c>
      <c r="E8" s="99">
        <v>4424216</v>
      </c>
      <c r="F8" s="99">
        <v>0</v>
      </c>
      <c r="G8" s="99">
        <v>1570418</v>
      </c>
      <c r="H8" s="95">
        <f t="shared" si="0"/>
        <v>5994634</v>
      </c>
    </row>
    <row r="9" spans="1:8" ht="21.75" x14ac:dyDescent="0.5">
      <c r="A9" s="489" t="s">
        <v>65</v>
      </c>
      <c r="B9" s="98" t="s">
        <v>66</v>
      </c>
      <c r="C9" s="98" t="s">
        <v>60</v>
      </c>
      <c r="D9" s="99">
        <f>150800+17100</f>
        <v>167900</v>
      </c>
      <c r="E9" s="99">
        <v>147800</v>
      </c>
      <c r="F9" s="99">
        <v>0</v>
      </c>
      <c r="G9" s="99">
        <v>17100</v>
      </c>
      <c r="H9" s="95">
        <f t="shared" si="0"/>
        <v>164900</v>
      </c>
    </row>
    <row r="10" spans="1:8" ht="21.75" x14ac:dyDescent="0.5">
      <c r="A10" s="491"/>
      <c r="B10" s="98" t="s">
        <v>67</v>
      </c>
      <c r="C10" s="98" t="s">
        <v>60</v>
      </c>
      <c r="D10" s="99">
        <f>1617162+159830</f>
        <v>1776992</v>
      </c>
      <c r="E10" s="99">
        <v>1522307.24</v>
      </c>
      <c r="F10" s="99">
        <v>0</v>
      </c>
      <c r="G10" s="99">
        <v>151722</v>
      </c>
      <c r="H10" s="95">
        <f t="shared" si="0"/>
        <v>1674029.24</v>
      </c>
    </row>
    <row r="11" spans="1:8" ht="21.75" x14ac:dyDescent="0.5">
      <c r="A11" s="491"/>
      <c r="B11" s="98" t="s">
        <v>68</v>
      </c>
      <c r="C11" s="98" t="s">
        <v>60</v>
      </c>
      <c r="D11" s="99">
        <f>532960+94208</f>
        <v>627168</v>
      </c>
      <c r="E11" s="99">
        <v>492143</v>
      </c>
      <c r="F11" s="99">
        <v>0</v>
      </c>
      <c r="G11" s="99">
        <v>93329</v>
      </c>
      <c r="H11" s="95">
        <f t="shared" si="0"/>
        <v>585472</v>
      </c>
    </row>
    <row r="12" spans="1:8" ht="21.75" x14ac:dyDescent="0.5">
      <c r="A12" s="490"/>
      <c r="B12" s="98" t="s">
        <v>69</v>
      </c>
      <c r="C12" s="98" t="s">
        <v>60</v>
      </c>
      <c r="D12" s="99">
        <v>347000</v>
      </c>
      <c r="E12" s="99">
        <v>319413.69</v>
      </c>
      <c r="F12" s="99">
        <v>0</v>
      </c>
      <c r="G12" s="99">
        <v>0</v>
      </c>
      <c r="H12" s="95">
        <f t="shared" si="0"/>
        <v>319413.69</v>
      </c>
    </row>
    <row r="13" spans="1:8" ht="21.75" x14ac:dyDescent="0.5">
      <c r="A13" s="489" t="s">
        <v>70</v>
      </c>
      <c r="B13" s="98" t="s">
        <v>71</v>
      </c>
      <c r="C13" s="98" t="s">
        <v>60</v>
      </c>
      <c r="D13" s="99">
        <f>74200+53200</f>
        <v>127400</v>
      </c>
      <c r="E13" s="99">
        <v>60200</v>
      </c>
      <c r="F13" s="99">
        <v>0</v>
      </c>
      <c r="G13" s="99">
        <v>53200</v>
      </c>
      <c r="H13" s="95">
        <f t="shared" si="0"/>
        <v>113400</v>
      </c>
    </row>
    <row r="14" spans="1:8" ht="21.75" x14ac:dyDescent="0.5">
      <c r="A14" s="490"/>
      <c r="B14" s="98" t="s">
        <v>72</v>
      </c>
      <c r="C14" s="98" t="s">
        <v>60</v>
      </c>
      <c r="D14" s="99">
        <v>0</v>
      </c>
      <c r="E14" s="99">
        <v>0</v>
      </c>
      <c r="F14" s="99">
        <v>0</v>
      </c>
      <c r="G14" s="99">
        <v>0</v>
      </c>
      <c r="H14" s="95">
        <f t="shared" si="0"/>
        <v>0</v>
      </c>
    </row>
    <row r="15" spans="1:8" ht="21.75" x14ac:dyDescent="0.5">
      <c r="A15" s="98" t="s">
        <v>73</v>
      </c>
      <c r="B15" s="98" t="s">
        <v>74</v>
      </c>
      <c r="C15" s="98" t="s">
        <v>60</v>
      </c>
      <c r="D15" s="99">
        <v>36000</v>
      </c>
      <c r="E15" s="99">
        <v>36000</v>
      </c>
      <c r="F15" s="99">
        <v>0</v>
      </c>
      <c r="G15" s="99">
        <v>0</v>
      </c>
      <c r="H15" s="95">
        <f t="shared" si="0"/>
        <v>36000</v>
      </c>
    </row>
    <row r="16" spans="1:8" ht="21.75" x14ac:dyDescent="0.5">
      <c r="A16" s="469" t="s">
        <v>34</v>
      </c>
      <c r="B16" s="467"/>
      <c r="C16" s="468"/>
      <c r="D16" s="95">
        <f>SUM(D7:D15)</f>
        <v>11806614</v>
      </c>
      <c r="E16" s="95">
        <f>SUM(E7:E15)</f>
        <v>9692959.9299999997</v>
      </c>
      <c r="F16" s="95">
        <f>SUM(F7:F15)</f>
        <v>0</v>
      </c>
      <c r="G16" s="95">
        <f>SUM(G7:G15)</f>
        <v>1885769</v>
      </c>
      <c r="H16" s="95">
        <f t="shared" si="0"/>
        <v>11578728.93</v>
      </c>
    </row>
    <row r="17" spans="1:8" ht="24" x14ac:dyDescent="0.55000000000000004">
      <c r="A17" s="22"/>
      <c r="B17" s="22"/>
      <c r="C17" s="22"/>
      <c r="D17" s="22"/>
      <c r="E17" s="22"/>
      <c r="F17" s="22"/>
      <c r="G17" s="22"/>
      <c r="H17" s="22"/>
    </row>
    <row r="18" spans="1:8" ht="24" x14ac:dyDescent="0.55000000000000004">
      <c r="A18" s="22"/>
      <c r="B18" s="22"/>
      <c r="C18" s="22"/>
      <c r="D18" s="22"/>
      <c r="E18" s="22"/>
      <c r="F18" s="22"/>
      <c r="G18" s="22"/>
      <c r="H18" s="22"/>
    </row>
    <row r="19" spans="1:8" ht="24" x14ac:dyDescent="0.55000000000000004">
      <c r="A19" s="22"/>
      <c r="B19" s="22"/>
      <c r="C19" s="22"/>
      <c r="D19" s="22"/>
      <c r="E19" s="22"/>
      <c r="F19" s="22"/>
      <c r="G19" s="22"/>
      <c r="H19" s="22"/>
    </row>
    <row r="20" spans="1:8" ht="24" x14ac:dyDescent="0.55000000000000004">
      <c r="A20" s="22"/>
      <c r="B20" s="22"/>
      <c r="C20" s="22"/>
      <c r="D20" s="22"/>
      <c r="E20" s="22"/>
      <c r="F20" s="22"/>
      <c r="G20" s="22"/>
      <c r="H20" s="22"/>
    </row>
    <row r="21" spans="1:8" ht="24" x14ac:dyDescent="0.55000000000000004">
      <c r="A21" s="22"/>
      <c r="B21" s="22"/>
      <c r="C21" s="22"/>
      <c r="D21" s="22"/>
      <c r="E21" s="22"/>
      <c r="F21" s="22"/>
      <c r="G21" s="22"/>
      <c r="H21" s="22"/>
    </row>
    <row r="22" spans="1:8" ht="24" x14ac:dyDescent="0.55000000000000004">
      <c r="A22" s="22"/>
      <c r="B22" s="22"/>
      <c r="C22" s="22"/>
      <c r="D22" s="22"/>
      <c r="E22" s="22"/>
      <c r="F22" s="22"/>
      <c r="G22" s="22"/>
      <c r="H22" s="22"/>
    </row>
    <row r="23" spans="1:8" ht="24" x14ac:dyDescent="0.55000000000000004">
      <c r="A23" s="22"/>
      <c r="B23" s="22"/>
      <c r="C23" s="22"/>
      <c r="D23" s="22"/>
      <c r="E23" s="22"/>
      <c r="F23" s="22"/>
      <c r="G23" s="22"/>
      <c r="H23" s="22"/>
    </row>
    <row r="24" spans="1:8" ht="24" x14ac:dyDescent="0.55000000000000004">
      <c r="A24" s="22"/>
      <c r="B24" s="22"/>
      <c r="C24" s="22"/>
      <c r="D24" s="22"/>
      <c r="E24" s="22"/>
      <c r="F24" s="22"/>
      <c r="G24" s="22"/>
      <c r="H24" s="22"/>
    </row>
    <row r="25" spans="1:8" ht="24" x14ac:dyDescent="0.55000000000000004">
      <c r="A25" s="22"/>
      <c r="B25" s="22"/>
      <c r="C25" s="22"/>
      <c r="D25" s="22"/>
      <c r="E25" s="22"/>
      <c r="F25" s="22"/>
      <c r="G25" s="22"/>
      <c r="H25" s="22"/>
    </row>
  </sheetData>
  <mergeCells count="14">
    <mergeCell ref="A7:A8"/>
    <mergeCell ref="A9:A12"/>
    <mergeCell ref="A13:A14"/>
    <mergeCell ref="A16:C16"/>
    <mergeCell ref="A2:H2"/>
    <mergeCell ref="A3:H3"/>
    <mergeCell ref="A4:H4"/>
    <mergeCell ref="A5:A6"/>
    <mergeCell ref="B5:B6"/>
    <mergeCell ref="C5:C6"/>
    <mergeCell ref="D5:D6"/>
    <mergeCell ref="E5:E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C37" sqref="C37"/>
    </sheetView>
  </sheetViews>
  <sheetFormatPr defaultRowHeight="17.25" x14ac:dyDescent="0.4"/>
  <cols>
    <col min="1" max="1" width="14.375" style="23" customWidth="1"/>
    <col min="2" max="2" width="28.75" style="23" customWidth="1"/>
    <col min="3" max="3" width="12.25" style="23" customWidth="1"/>
    <col min="4" max="4" width="16" style="23" customWidth="1"/>
    <col min="5" max="5" width="16.5" style="23" customWidth="1"/>
    <col min="6" max="16384" width="9" style="23"/>
  </cols>
  <sheetData>
    <row r="1" spans="1:5" ht="24" x14ac:dyDescent="0.55000000000000004">
      <c r="A1" s="412" t="s">
        <v>294</v>
      </c>
      <c r="B1" s="412"/>
      <c r="C1" s="412"/>
      <c r="D1" s="412"/>
      <c r="E1" s="412"/>
    </row>
    <row r="2" spans="1:5" ht="24" x14ac:dyDescent="0.55000000000000004">
      <c r="A2" s="412" t="s">
        <v>177</v>
      </c>
      <c r="B2" s="412"/>
      <c r="C2" s="412"/>
      <c r="D2" s="412"/>
      <c r="E2" s="412"/>
    </row>
    <row r="3" spans="1:5" ht="24" x14ac:dyDescent="0.55000000000000004">
      <c r="A3" s="413" t="s">
        <v>235</v>
      </c>
      <c r="B3" s="413"/>
      <c r="C3" s="413"/>
      <c r="D3" s="413"/>
      <c r="E3" s="413"/>
    </row>
    <row r="4" spans="1:5" ht="14.25" customHeight="1" x14ac:dyDescent="0.4">
      <c r="A4" s="414" t="s">
        <v>151</v>
      </c>
      <c r="B4" s="415"/>
      <c r="C4" s="418" t="s">
        <v>173</v>
      </c>
      <c r="D4" s="420" t="s">
        <v>174</v>
      </c>
      <c r="E4" s="420" t="s">
        <v>175</v>
      </c>
    </row>
    <row r="5" spans="1:5" ht="14.25" customHeight="1" x14ac:dyDescent="0.4">
      <c r="A5" s="416"/>
      <c r="B5" s="417"/>
      <c r="C5" s="419"/>
      <c r="D5" s="421"/>
      <c r="E5" s="421"/>
    </row>
    <row r="6" spans="1:5" ht="24" x14ac:dyDescent="0.55000000000000004">
      <c r="A6" s="143" t="s">
        <v>304</v>
      </c>
      <c r="B6" s="144"/>
      <c r="C6" s="145" t="s">
        <v>221</v>
      </c>
      <c r="D6" s="146">
        <v>3066875.46</v>
      </c>
      <c r="E6" s="147"/>
    </row>
    <row r="7" spans="1:5" ht="24" x14ac:dyDescent="0.55000000000000004">
      <c r="A7" s="410" t="s">
        <v>305</v>
      </c>
      <c r="B7" s="411"/>
      <c r="C7" s="145" t="s">
        <v>221</v>
      </c>
      <c r="D7" s="146">
        <v>1245730.3400000001</v>
      </c>
      <c r="E7" s="147"/>
    </row>
    <row r="8" spans="1:5" ht="24" x14ac:dyDescent="0.55000000000000004">
      <c r="A8" s="410" t="s">
        <v>306</v>
      </c>
      <c r="B8" s="411"/>
      <c r="C8" s="145" t="s">
        <v>221</v>
      </c>
      <c r="D8" s="146">
        <v>868321.86</v>
      </c>
      <c r="E8" s="147"/>
    </row>
    <row r="9" spans="1:5" ht="24" x14ac:dyDescent="0.55000000000000004">
      <c r="A9" s="143" t="s">
        <v>307</v>
      </c>
      <c r="B9" s="144"/>
      <c r="C9" s="145" t="s">
        <v>221</v>
      </c>
      <c r="D9" s="146">
        <v>7083.38</v>
      </c>
      <c r="E9" s="147"/>
    </row>
    <row r="10" spans="1:5" ht="24" x14ac:dyDescent="0.55000000000000004">
      <c r="A10" s="143" t="s">
        <v>308</v>
      </c>
      <c r="B10" s="144"/>
      <c r="C10" s="145" t="s">
        <v>221</v>
      </c>
      <c r="D10" s="146">
        <v>2000000</v>
      </c>
      <c r="E10" s="147"/>
    </row>
    <row r="11" spans="1:5" ht="24" x14ac:dyDescent="0.55000000000000004">
      <c r="A11" s="148" t="s">
        <v>309</v>
      </c>
      <c r="B11" s="149"/>
      <c r="C11" s="145" t="s">
        <v>222</v>
      </c>
      <c r="D11" s="146">
        <v>7108376.8600000003</v>
      </c>
      <c r="E11" s="147"/>
    </row>
    <row r="12" spans="1:5" ht="24" x14ac:dyDescent="0.55000000000000004">
      <c r="A12" s="410" t="s">
        <v>310</v>
      </c>
      <c r="B12" s="411"/>
      <c r="C12" s="145" t="s">
        <v>222</v>
      </c>
      <c r="D12" s="146">
        <v>6183770.29</v>
      </c>
      <c r="E12" s="147"/>
    </row>
    <row r="13" spans="1:5" ht="24" x14ac:dyDescent="0.55000000000000004">
      <c r="A13" s="368" t="s">
        <v>5</v>
      </c>
      <c r="B13" s="369"/>
      <c r="C13" s="145" t="s">
        <v>311</v>
      </c>
      <c r="D13" s="146">
        <v>48800</v>
      </c>
      <c r="E13" s="147"/>
    </row>
    <row r="14" spans="1:5" ht="24" x14ac:dyDescent="0.4">
      <c r="A14" s="143" t="s">
        <v>6</v>
      </c>
      <c r="B14" s="150"/>
      <c r="C14" s="145" t="s">
        <v>223</v>
      </c>
      <c r="D14" s="146">
        <v>780325</v>
      </c>
      <c r="E14" s="146"/>
    </row>
    <row r="15" spans="1:5" ht="24" x14ac:dyDescent="0.4">
      <c r="A15" s="143" t="s">
        <v>312</v>
      </c>
      <c r="B15" s="150"/>
      <c r="C15" s="145" t="s">
        <v>313</v>
      </c>
      <c r="D15" s="146">
        <v>48800</v>
      </c>
      <c r="E15" s="146"/>
    </row>
    <row r="16" spans="1:5" ht="24" x14ac:dyDescent="0.4">
      <c r="A16" s="143" t="s">
        <v>176</v>
      </c>
      <c r="B16" s="150"/>
      <c r="C16" s="145" t="s">
        <v>224</v>
      </c>
      <c r="D16" s="146"/>
      <c r="E16" s="146">
        <v>2282767.3599999999</v>
      </c>
    </row>
    <row r="17" spans="1:5" ht="24" x14ac:dyDescent="0.4">
      <c r="A17" s="143" t="s">
        <v>227</v>
      </c>
      <c r="B17" s="150"/>
      <c r="C17" s="145" t="s">
        <v>230</v>
      </c>
      <c r="D17" s="146"/>
      <c r="E17" s="146">
        <v>3791.44</v>
      </c>
    </row>
    <row r="18" spans="1:5" ht="24" x14ac:dyDescent="0.4">
      <c r="A18" s="143" t="s">
        <v>314</v>
      </c>
      <c r="B18" s="150"/>
      <c r="C18" s="145" t="s">
        <v>231</v>
      </c>
      <c r="D18" s="146"/>
      <c r="E18" s="146">
        <v>535220</v>
      </c>
    </row>
    <row r="19" spans="1:5" ht="24" x14ac:dyDescent="0.4">
      <c r="A19" s="143" t="s">
        <v>228</v>
      </c>
      <c r="B19" s="150"/>
      <c r="C19" s="145" t="s">
        <v>232</v>
      </c>
      <c r="D19" s="146"/>
      <c r="E19" s="146">
        <v>62200</v>
      </c>
    </row>
    <row r="20" spans="1:5" ht="24" x14ac:dyDescent="0.4">
      <c r="A20" s="143" t="s">
        <v>229</v>
      </c>
      <c r="B20" s="150"/>
      <c r="C20" s="145" t="s">
        <v>233</v>
      </c>
      <c r="D20" s="146"/>
      <c r="E20" s="146">
        <v>2026055.34</v>
      </c>
    </row>
    <row r="21" spans="1:5" ht="24" x14ac:dyDescent="0.4">
      <c r="A21" s="143" t="s">
        <v>315</v>
      </c>
      <c r="B21" s="150"/>
      <c r="C21" s="145" t="s">
        <v>234</v>
      </c>
      <c r="D21" s="146"/>
      <c r="E21" s="146">
        <v>63619</v>
      </c>
    </row>
    <row r="22" spans="1:5" ht="24" x14ac:dyDescent="0.4">
      <c r="A22" s="143" t="s">
        <v>316</v>
      </c>
      <c r="B22" s="150"/>
      <c r="C22" s="145" t="s">
        <v>234</v>
      </c>
      <c r="D22" s="146"/>
      <c r="E22" s="146">
        <v>3600</v>
      </c>
    </row>
    <row r="23" spans="1:5" ht="24" x14ac:dyDescent="0.4">
      <c r="A23" s="143" t="s">
        <v>317</v>
      </c>
      <c r="B23" s="150"/>
      <c r="C23" s="145" t="s">
        <v>234</v>
      </c>
      <c r="D23" s="146"/>
      <c r="E23" s="146">
        <v>31200</v>
      </c>
    </row>
    <row r="24" spans="1:5" ht="24" x14ac:dyDescent="0.4">
      <c r="A24" s="143" t="s">
        <v>318</v>
      </c>
      <c r="B24" s="150"/>
      <c r="C24" s="145" t="s">
        <v>319</v>
      </c>
      <c r="D24" s="146"/>
      <c r="E24" s="146">
        <v>48800</v>
      </c>
    </row>
    <row r="25" spans="1:5" ht="24" x14ac:dyDescent="0.4">
      <c r="A25" s="143" t="s">
        <v>18</v>
      </c>
      <c r="B25" s="150"/>
      <c r="C25" s="145" t="s">
        <v>225</v>
      </c>
      <c r="D25" s="146"/>
      <c r="E25" s="146">
        <v>5621143.0899999999</v>
      </c>
    </row>
    <row r="26" spans="1:5" ht="24" x14ac:dyDescent="0.4">
      <c r="A26" s="143" t="s">
        <v>19</v>
      </c>
      <c r="B26" s="150"/>
      <c r="C26" s="145" t="s">
        <v>226</v>
      </c>
      <c r="D26" s="146"/>
      <c r="E26" s="146">
        <v>10679686.960000001</v>
      </c>
    </row>
    <row r="27" spans="1:5" ht="24" x14ac:dyDescent="0.55000000000000004">
      <c r="A27" s="151"/>
      <c r="B27" s="152"/>
      <c r="C27" s="153"/>
      <c r="D27" s="154">
        <f>SUM(D6:D26)</f>
        <v>21358083.190000001</v>
      </c>
      <c r="E27" s="155">
        <f>SUM(E6:E26)</f>
        <v>21358083.190000001</v>
      </c>
    </row>
    <row r="28" spans="1:5" ht="24" x14ac:dyDescent="0.55000000000000004">
      <c r="A28" s="156"/>
      <c r="B28" s="157"/>
      <c r="C28" s="157"/>
      <c r="D28" s="158"/>
      <c r="E28" s="158"/>
    </row>
    <row r="29" spans="1:5" ht="8.25" customHeight="1" x14ac:dyDescent="0.55000000000000004">
      <c r="A29" s="159"/>
      <c r="B29" s="160"/>
      <c r="C29" s="157"/>
      <c r="D29" s="161"/>
      <c r="E29" s="158">
        <f>E27-D27</f>
        <v>0</v>
      </c>
    </row>
    <row r="30" spans="1:5" ht="24" x14ac:dyDescent="0.55000000000000004">
      <c r="A30" s="409" t="s">
        <v>481</v>
      </c>
      <c r="B30" s="409"/>
      <c r="C30" s="409"/>
      <c r="D30" s="409"/>
      <c r="E30" s="409"/>
    </row>
    <row r="31" spans="1:5" ht="24" x14ac:dyDescent="0.55000000000000004">
      <c r="A31" s="409" t="s">
        <v>482</v>
      </c>
      <c r="B31" s="409"/>
      <c r="C31" s="409"/>
      <c r="D31" s="409"/>
      <c r="E31" s="409"/>
    </row>
    <row r="32" spans="1:5" ht="21.75" customHeight="1" x14ac:dyDescent="0.55000000000000004">
      <c r="A32" s="22"/>
      <c r="B32" s="22"/>
      <c r="C32" s="22"/>
      <c r="D32" s="22"/>
      <c r="E32" s="22"/>
    </row>
    <row r="33" spans="1:5" ht="24" x14ac:dyDescent="0.55000000000000004">
      <c r="A33" s="409" t="s">
        <v>483</v>
      </c>
      <c r="B33" s="409"/>
      <c r="C33" s="409"/>
      <c r="D33" s="409"/>
      <c r="E33" s="409"/>
    </row>
    <row r="34" spans="1:5" ht="24" x14ac:dyDescent="0.55000000000000004">
      <c r="A34" s="409" t="s">
        <v>484</v>
      </c>
      <c r="B34" s="409"/>
      <c r="C34" s="409"/>
      <c r="D34" s="409"/>
      <c r="E34" s="409"/>
    </row>
    <row r="35" spans="1:5" ht="24" x14ac:dyDescent="0.55000000000000004">
      <c r="A35" s="22"/>
      <c r="B35" s="22"/>
      <c r="C35" s="22"/>
      <c r="D35" s="22"/>
      <c r="E35" s="22"/>
    </row>
    <row r="36" spans="1:5" ht="24" x14ac:dyDescent="0.55000000000000004">
      <c r="A36" s="22"/>
      <c r="B36" s="22"/>
      <c r="C36" s="22"/>
      <c r="D36" s="22"/>
      <c r="E36" s="22"/>
    </row>
    <row r="37" spans="1:5" ht="24" x14ac:dyDescent="0.55000000000000004">
      <c r="A37" s="22"/>
      <c r="B37" s="22"/>
      <c r="C37" s="22"/>
      <c r="D37" s="22"/>
      <c r="E37" s="22"/>
    </row>
    <row r="38" spans="1:5" ht="24" x14ac:dyDescent="0.55000000000000004">
      <c r="A38" s="22"/>
      <c r="B38" s="22"/>
      <c r="C38" s="22"/>
      <c r="D38" s="22"/>
      <c r="E38" s="22"/>
    </row>
  </sheetData>
  <mergeCells count="14">
    <mergeCell ref="A34:E34"/>
    <mergeCell ref="A30:E30"/>
    <mergeCell ref="A31:E31"/>
    <mergeCell ref="A33:E33"/>
    <mergeCell ref="A1:E1"/>
    <mergeCell ref="A2:E2"/>
    <mergeCell ref="A3:E3"/>
    <mergeCell ref="A4:B5"/>
    <mergeCell ref="C4:C5"/>
    <mergeCell ref="D4:D5"/>
    <mergeCell ref="E4:E5"/>
    <mergeCell ref="A7:B7"/>
    <mergeCell ref="A8:B8"/>
    <mergeCell ref="A12:B12"/>
  </mergeCells>
  <pageMargins left="0.39370078740157483" right="0.19685039370078741" top="0.35433070866141736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workbookViewId="0">
      <selection activeCell="D16" sqref="D16"/>
    </sheetView>
  </sheetViews>
  <sheetFormatPr defaultRowHeight="17.25" x14ac:dyDescent="0.4"/>
  <cols>
    <col min="1" max="1" width="11.125" style="23" customWidth="1"/>
    <col min="2" max="2" width="17.75" style="23" customWidth="1"/>
    <col min="3" max="3" width="13" style="23" customWidth="1"/>
    <col min="4" max="4" width="15.125" style="23" customWidth="1"/>
    <col min="5" max="5" width="17" style="23" customWidth="1"/>
    <col min="6" max="6" width="13.5" style="23" customWidth="1"/>
    <col min="7" max="7" width="18.5" style="23" customWidth="1"/>
    <col min="8" max="8" width="16.75" style="23" customWidth="1"/>
    <col min="9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  <c r="H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466"/>
    </row>
    <row r="3" spans="1:8" ht="21.75" x14ac:dyDescent="0.5">
      <c r="A3" s="466" t="s">
        <v>79</v>
      </c>
      <c r="B3" s="466"/>
      <c r="C3" s="466"/>
      <c r="D3" s="466"/>
      <c r="E3" s="466"/>
      <c r="F3" s="466"/>
      <c r="G3" s="466"/>
      <c r="H3" s="466"/>
    </row>
    <row r="4" spans="1:8" ht="21.75" x14ac:dyDescent="0.5">
      <c r="A4" s="488" t="s">
        <v>265</v>
      </c>
      <c r="B4" s="488"/>
      <c r="C4" s="488"/>
      <c r="D4" s="488"/>
      <c r="E4" s="496"/>
      <c r="F4" s="488"/>
      <c r="G4" s="488"/>
      <c r="H4" s="488"/>
    </row>
    <row r="5" spans="1:8" ht="21.75" x14ac:dyDescent="0.4">
      <c r="A5" s="492" t="s">
        <v>57</v>
      </c>
      <c r="B5" s="492" t="s">
        <v>40</v>
      </c>
      <c r="C5" s="492" t="s">
        <v>37</v>
      </c>
      <c r="D5" s="494" t="s">
        <v>58</v>
      </c>
      <c r="E5" s="265" t="s">
        <v>75</v>
      </c>
      <c r="F5" s="492" t="s">
        <v>82</v>
      </c>
      <c r="G5" s="265" t="s">
        <v>83</v>
      </c>
      <c r="H5" s="492" t="s">
        <v>34</v>
      </c>
    </row>
    <row r="6" spans="1:8" ht="21.75" x14ac:dyDescent="0.4">
      <c r="A6" s="497"/>
      <c r="B6" s="497"/>
      <c r="C6" s="497"/>
      <c r="D6" s="498"/>
      <c r="E6" s="268" t="s">
        <v>80</v>
      </c>
      <c r="F6" s="497"/>
      <c r="G6" s="268" t="s">
        <v>84</v>
      </c>
      <c r="H6" s="497"/>
    </row>
    <row r="7" spans="1:8" ht="21.75" x14ac:dyDescent="0.4">
      <c r="A7" s="493"/>
      <c r="B7" s="493"/>
      <c r="C7" s="493"/>
      <c r="D7" s="495"/>
      <c r="E7" s="266" t="s">
        <v>81</v>
      </c>
      <c r="F7" s="493"/>
      <c r="G7" s="266"/>
      <c r="H7" s="493"/>
    </row>
    <row r="8" spans="1:8" ht="21.75" x14ac:dyDescent="0.5">
      <c r="A8" s="489" t="s">
        <v>62</v>
      </c>
      <c r="B8" s="98" t="s">
        <v>63</v>
      </c>
      <c r="C8" s="98" t="s">
        <v>60</v>
      </c>
      <c r="D8" s="99">
        <v>0</v>
      </c>
      <c r="E8" s="100">
        <v>0</v>
      </c>
      <c r="F8" s="100">
        <v>0</v>
      </c>
      <c r="G8" s="99">
        <v>0</v>
      </c>
      <c r="H8" s="95">
        <f t="shared" ref="H8:H17" si="0">SUM(E8:G8)</f>
        <v>0</v>
      </c>
    </row>
    <row r="9" spans="1:8" ht="21.75" x14ac:dyDescent="0.5">
      <c r="A9" s="490"/>
      <c r="B9" s="98" t="s">
        <v>64</v>
      </c>
      <c r="C9" s="98" t="s">
        <v>60</v>
      </c>
      <c r="D9" s="99">
        <v>0</v>
      </c>
      <c r="E9" s="99">
        <v>0</v>
      </c>
      <c r="F9" s="99">
        <v>0</v>
      </c>
      <c r="G9" s="99">
        <v>0</v>
      </c>
      <c r="H9" s="95">
        <f t="shared" si="0"/>
        <v>0</v>
      </c>
    </row>
    <row r="10" spans="1:8" ht="21.75" x14ac:dyDescent="0.5">
      <c r="A10" s="489" t="s">
        <v>65</v>
      </c>
      <c r="B10" s="98" t="s">
        <v>66</v>
      </c>
      <c r="C10" s="98" t="s">
        <v>60</v>
      </c>
      <c r="D10" s="99">
        <v>0</v>
      </c>
      <c r="E10" s="99">
        <v>0</v>
      </c>
      <c r="F10" s="99">
        <v>0</v>
      </c>
      <c r="G10" s="99">
        <v>0</v>
      </c>
      <c r="H10" s="95">
        <f t="shared" si="0"/>
        <v>0</v>
      </c>
    </row>
    <row r="11" spans="1:8" ht="21.75" x14ac:dyDescent="0.5">
      <c r="A11" s="491"/>
      <c r="B11" s="98" t="s">
        <v>67</v>
      </c>
      <c r="C11" s="98" t="s">
        <v>60</v>
      </c>
      <c r="D11" s="99">
        <v>0</v>
      </c>
      <c r="E11" s="99">
        <v>0</v>
      </c>
      <c r="F11" s="99">
        <v>0</v>
      </c>
      <c r="G11" s="99">
        <v>0</v>
      </c>
      <c r="H11" s="95">
        <f t="shared" si="0"/>
        <v>0</v>
      </c>
    </row>
    <row r="12" spans="1:8" ht="21.75" x14ac:dyDescent="0.5">
      <c r="A12" s="491"/>
      <c r="B12" s="98" t="s">
        <v>68</v>
      </c>
      <c r="C12" s="98" t="s">
        <v>60</v>
      </c>
      <c r="D12" s="99">
        <v>20500</v>
      </c>
      <c r="E12" s="99">
        <v>0</v>
      </c>
      <c r="F12" s="99">
        <v>0</v>
      </c>
      <c r="G12" s="99">
        <v>20500</v>
      </c>
      <c r="H12" s="95">
        <f t="shared" si="0"/>
        <v>20500</v>
      </c>
    </row>
    <row r="13" spans="1:8" ht="21.75" x14ac:dyDescent="0.5">
      <c r="A13" s="490"/>
      <c r="B13" s="98" t="s">
        <v>69</v>
      </c>
      <c r="C13" s="98" t="s">
        <v>60</v>
      </c>
      <c r="D13" s="99">
        <v>0</v>
      </c>
      <c r="E13" s="99">
        <v>0</v>
      </c>
      <c r="F13" s="99">
        <v>0</v>
      </c>
      <c r="G13" s="99">
        <v>0</v>
      </c>
      <c r="H13" s="95">
        <f t="shared" si="0"/>
        <v>0</v>
      </c>
    </row>
    <row r="14" spans="1:8" ht="21.75" x14ac:dyDescent="0.5">
      <c r="A14" s="489" t="s">
        <v>70</v>
      </c>
      <c r="B14" s="98" t="s">
        <v>71</v>
      </c>
      <c r="C14" s="98" t="s">
        <v>60</v>
      </c>
      <c r="D14" s="99">
        <v>0</v>
      </c>
      <c r="E14" s="99">
        <v>0</v>
      </c>
      <c r="F14" s="99">
        <v>0</v>
      </c>
      <c r="G14" s="99">
        <v>0</v>
      </c>
      <c r="H14" s="95">
        <f t="shared" si="0"/>
        <v>0</v>
      </c>
    </row>
    <row r="15" spans="1:8" ht="21.75" x14ac:dyDescent="0.5">
      <c r="A15" s="490"/>
      <c r="B15" s="98" t="s">
        <v>72</v>
      </c>
      <c r="C15" s="98" t="s">
        <v>60</v>
      </c>
      <c r="D15" s="99">
        <v>0</v>
      </c>
      <c r="E15" s="99">
        <v>0</v>
      </c>
      <c r="F15" s="99">
        <v>0</v>
      </c>
      <c r="G15" s="99">
        <v>0</v>
      </c>
      <c r="H15" s="95">
        <f t="shared" si="0"/>
        <v>0</v>
      </c>
    </row>
    <row r="16" spans="1:8" ht="21.75" x14ac:dyDescent="0.5">
      <c r="A16" s="98" t="s">
        <v>73</v>
      </c>
      <c r="B16" s="98" t="s">
        <v>74</v>
      </c>
      <c r="C16" s="98" t="s">
        <v>60</v>
      </c>
      <c r="D16" s="99">
        <v>10000</v>
      </c>
      <c r="E16" s="99">
        <v>0</v>
      </c>
      <c r="F16" s="99">
        <v>0</v>
      </c>
      <c r="G16" s="99">
        <v>10000</v>
      </c>
      <c r="H16" s="95">
        <f t="shared" si="0"/>
        <v>10000</v>
      </c>
    </row>
    <row r="17" spans="1:8" ht="21.75" x14ac:dyDescent="0.5">
      <c r="A17" s="469" t="s">
        <v>34</v>
      </c>
      <c r="B17" s="467"/>
      <c r="C17" s="468"/>
      <c r="D17" s="95">
        <f>SUM(D8:D16)</f>
        <v>30500</v>
      </c>
      <c r="E17" s="95">
        <f>SUM(E8:E16)</f>
        <v>0</v>
      </c>
      <c r="F17" s="95">
        <f>SUM(F8:F16)</f>
        <v>0</v>
      </c>
      <c r="G17" s="95">
        <f>SUM(G8:G16)</f>
        <v>30500</v>
      </c>
      <c r="H17" s="95">
        <f t="shared" si="0"/>
        <v>30500</v>
      </c>
    </row>
    <row r="18" spans="1:8" ht="24" x14ac:dyDescent="0.55000000000000004">
      <c r="A18" s="22"/>
      <c r="B18" s="22"/>
      <c r="C18" s="22"/>
      <c r="D18" s="22"/>
      <c r="E18" s="22"/>
      <c r="F18" s="22"/>
      <c r="G18" s="22"/>
      <c r="H18" s="22"/>
    </row>
    <row r="19" spans="1:8" ht="24" x14ac:dyDescent="0.55000000000000004">
      <c r="A19" s="22"/>
      <c r="B19" s="22"/>
      <c r="C19" s="22"/>
      <c r="D19" s="22"/>
      <c r="E19" s="22"/>
      <c r="F19" s="22"/>
      <c r="G19" s="22"/>
      <c r="H19" s="22"/>
    </row>
    <row r="20" spans="1:8" ht="24" x14ac:dyDescent="0.55000000000000004">
      <c r="A20" s="22"/>
      <c r="B20" s="22"/>
      <c r="C20" s="22"/>
      <c r="D20" s="22"/>
      <c r="E20" s="22"/>
      <c r="F20" s="22"/>
      <c r="G20" s="22"/>
      <c r="H20" s="22"/>
    </row>
    <row r="21" spans="1:8" ht="24" x14ac:dyDescent="0.55000000000000004">
      <c r="A21" s="22"/>
      <c r="B21" s="22"/>
      <c r="C21" s="22"/>
      <c r="D21" s="22"/>
      <c r="E21" s="22"/>
      <c r="F21" s="22"/>
      <c r="G21" s="22"/>
      <c r="H21" s="22"/>
    </row>
    <row r="22" spans="1:8" ht="24" x14ac:dyDescent="0.55000000000000004">
      <c r="A22" s="22"/>
      <c r="B22" s="22"/>
      <c r="C22" s="22"/>
      <c r="D22" s="22"/>
      <c r="E22" s="22"/>
      <c r="F22" s="22"/>
      <c r="G22" s="22"/>
      <c r="H22" s="22"/>
    </row>
    <row r="23" spans="1:8" ht="24" x14ac:dyDescent="0.55000000000000004">
      <c r="A23" s="22"/>
      <c r="B23" s="22"/>
      <c r="C23" s="22"/>
      <c r="D23" s="22"/>
      <c r="E23" s="22"/>
      <c r="F23" s="22"/>
      <c r="G23" s="22"/>
      <c r="H23" s="22"/>
    </row>
    <row r="24" spans="1:8" ht="24" x14ac:dyDescent="0.55000000000000004">
      <c r="A24" s="22"/>
      <c r="B24" s="22"/>
      <c r="C24" s="22"/>
      <c r="D24" s="22"/>
      <c r="E24" s="22"/>
      <c r="F24" s="22"/>
      <c r="G24" s="22"/>
      <c r="H24" s="22"/>
    </row>
    <row r="25" spans="1:8" ht="24" x14ac:dyDescent="0.55000000000000004">
      <c r="A25" s="22"/>
      <c r="B25" s="22"/>
      <c r="C25" s="22"/>
      <c r="D25" s="22"/>
      <c r="E25" s="22"/>
      <c r="F25" s="22"/>
      <c r="G25" s="22"/>
      <c r="H25" s="22"/>
    </row>
    <row r="26" spans="1:8" ht="24" x14ac:dyDescent="0.55000000000000004">
      <c r="A26" s="22"/>
      <c r="B26" s="22"/>
      <c r="C26" s="22"/>
      <c r="D26" s="22"/>
      <c r="E26" s="22"/>
      <c r="F26" s="22"/>
      <c r="G26" s="22"/>
      <c r="H26" s="22"/>
    </row>
  </sheetData>
  <mergeCells count="13">
    <mergeCell ref="A8:A9"/>
    <mergeCell ref="A10:A13"/>
    <mergeCell ref="A14:A15"/>
    <mergeCell ref="A17:C17"/>
    <mergeCell ref="A2:H2"/>
    <mergeCell ref="A3:H3"/>
    <mergeCell ref="A4:H4"/>
    <mergeCell ref="A5:A7"/>
    <mergeCell ref="B5:B7"/>
    <mergeCell ref="C5:C7"/>
    <mergeCell ref="D5:D7"/>
    <mergeCell ref="F5:F7"/>
    <mergeCell ref="H5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10" sqref="D10"/>
    </sheetView>
  </sheetViews>
  <sheetFormatPr defaultRowHeight="17.25" x14ac:dyDescent="0.4"/>
  <cols>
    <col min="1" max="1" width="9.625" style="23" customWidth="1"/>
    <col min="2" max="2" width="15.75" style="23" customWidth="1"/>
    <col min="3" max="3" width="18.125" style="23" customWidth="1"/>
    <col min="4" max="4" width="12.5" style="23" customWidth="1"/>
    <col min="5" max="5" width="15.25" style="23" customWidth="1"/>
    <col min="6" max="6" width="14.75" style="23" customWidth="1"/>
    <col min="7" max="7" width="11.125" style="23" customWidth="1"/>
    <col min="8" max="8" width="11.875" style="23" customWidth="1"/>
    <col min="9" max="9" width="14" style="23" customWidth="1"/>
    <col min="10" max="16384" width="9" style="23"/>
  </cols>
  <sheetData>
    <row r="1" spans="1:9" ht="24" x14ac:dyDescent="0.55000000000000004">
      <c r="A1" s="22"/>
      <c r="B1" s="22"/>
      <c r="C1" s="22"/>
      <c r="D1" s="22"/>
      <c r="E1" s="22"/>
      <c r="F1" s="22"/>
      <c r="G1" s="22"/>
      <c r="H1" s="22"/>
      <c r="I1" s="22"/>
    </row>
    <row r="2" spans="1:9" ht="21.75" x14ac:dyDescent="0.5">
      <c r="A2" s="466" t="s">
        <v>294</v>
      </c>
      <c r="B2" s="466"/>
      <c r="C2" s="466"/>
      <c r="D2" s="466"/>
      <c r="E2" s="466"/>
      <c r="F2" s="466"/>
      <c r="G2" s="466"/>
      <c r="H2" s="466"/>
      <c r="I2" s="466"/>
    </row>
    <row r="3" spans="1:9" ht="21.75" x14ac:dyDescent="0.5">
      <c r="A3" s="466" t="s">
        <v>85</v>
      </c>
      <c r="B3" s="466"/>
      <c r="C3" s="466"/>
      <c r="D3" s="466"/>
      <c r="E3" s="466"/>
      <c r="F3" s="466"/>
      <c r="G3" s="466"/>
      <c r="H3" s="466"/>
      <c r="I3" s="466"/>
    </row>
    <row r="4" spans="1:9" ht="21.75" x14ac:dyDescent="0.5">
      <c r="A4" s="488" t="s">
        <v>265</v>
      </c>
      <c r="B4" s="488"/>
      <c r="C4" s="488"/>
      <c r="D4" s="488"/>
      <c r="E4" s="496"/>
      <c r="F4" s="488"/>
      <c r="G4" s="488"/>
      <c r="H4" s="488"/>
      <c r="I4" s="488"/>
    </row>
    <row r="5" spans="1:9" ht="21.75" x14ac:dyDescent="0.4">
      <c r="A5" s="492" t="s">
        <v>57</v>
      </c>
      <c r="B5" s="492" t="s">
        <v>40</v>
      </c>
      <c r="C5" s="492" t="s">
        <v>37</v>
      </c>
      <c r="D5" s="494" t="s">
        <v>58</v>
      </c>
      <c r="E5" s="265" t="s">
        <v>75</v>
      </c>
      <c r="F5" s="101" t="s">
        <v>87</v>
      </c>
      <c r="G5" s="265" t="s">
        <v>89</v>
      </c>
      <c r="H5" s="265" t="s">
        <v>91</v>
      </c>
      <c r="I5" s="492" t="s">
        <v>34</v>
      </c>
    </row>
    <row r="6" spans="1:9" ht="21.75" x14ac:dyDescent="0.4">
      <c r="A6" s="497"/>
      <c r="B6" s="497"/>
      <c r="C6" s="497"/>
      <c r="D6" s="498"/>
      <c r="E6" s="102" t="s">
        <v>86</v>
      </c>
      <c r="F6" s="103" t="s">
        <v>88</v>
      </c>
      <c r="G6" s="268" t="s">
        <v>90</v>
      </c>
      <c r="H6" s="268" t="s">
        <v>92</v>
      </c>
      <c r="I6" s="497"/>
    </row>
    <row r="7" spans="1:9" ht="21.75" x14ac:dyDescent="0.5">
      <c r="A7" s="489" t="s">
        <v>62</v>
      </c>
      <c r="B7" s="98" t="s">
        <v>63</v>
      </c>
      <c r="C7" s="98" t="s">
        <v>60</v>
      </c>
      <c r="D7" s="99">
        <v>0</v>
      </c>
      <c r="E7" s="100">
        <v>0</v>
      </c>
      <c r="F7" s="100">
        <v>0</v>
      </c>
      <c r="G7" s="99">
        <v>0</v>
      </c>
      <c r="H7" s="99">
        <v>0</v>
      </c>
      <c r="I7" s="95">
        <f>SUM(E7:G7)</f>
        <v>0</v>
      </c>
    </row>
    <row r="8" spans="1:9" ht="21.75" x14ac:dyDescent="0.5">
      <c r="A8" s="491"/>
      <c r="B8" s="267" t="s">
        <v>64</v>
      </c>
      <c r="C8" s="98" t="s">
        <v>60</v>
      </c>
      <c r="D8" s="99">
        <f>647400+2013360</f>
        <v>2660760</v>
      </c>
      <c r="E8" s="99">
        <v>647400</v>
      </c>
      <c r="F8" s="99">
        <v>2013360</v>
      </c>
      <c r="G8" s="99">
        <v>0</v>
      </c>
      <c r="H8" s="99">
        <v>0</v>
      </c>
      <c r="I8" s="95">
        <f>SUM(E8:G8)</f>
        <v>2660760</v>
      </c>
    </row>
    <row r="9" spans="1:9" ht="21.75" x14ac:dyDescent="0.5">
      <c r="A9" s="489" t="s">
        <v>65</v>
      </c>
      <c r="B9" s="98" t="s">
        <v>66</v>
      </c>
      <c r="C9" s="98" t="s">
        <v>60</v>
      </c>
      <c r="D9" s="99">
        <f>4800+15200</f>
        <v>20000</v>
      </c>
      <c r="E9" s="99">
        <v>4800</v>
      </c>
      <c r="F9" s="99">
        <v>15200</v>
      </c>
      <c r="G9" s="99">
        <v>0</v>
      </c>
      <c r="H9" s="99">
        <v>0</v>
      </c>
      <c r="I9" s="95">
        <f>SUM(E9:G9)</f>
        <v>20000</v>
      </c>
    </row>
    <row r="10" spans="1:9" ht="21.75" x14ac:dyDescent="0.5">
      <c r="A10" s="491"/>
      <c r="B10" s="98" t="s">
        <v>67</v>
      </c>
      <c r="C10" s="98" t="s">
        <v>60</v>
      </c>
      <c r="D10" s="99">
        <f>244300+744600</f>
        <v>988900</v>
      </c>
      <c r="E10" s="99">
        <v>207672</v>
      </c>
      <c r="F10" s="99">
        <v>711800</v>
      </c>
      <c r="G10" s="99">
        <v>0</v>
      </c>
      <c r="H10" s="99">
        <v>0</v>
      </c>
      <c r="I10" s="95">
        <f>SUM(E10:H10)</f>
        <v>919472</v>
      </c>
    </row>
    <row r="11" spans="1:9" ht="21.75" x14ac:dyDescent="0.5">
      <c r="A11" s="491"/>
      <c r="B11" s="269" t="s">
        <v>68</v>
      </c>
      <c r="C11" s="98" t="s">
        <v>60</v>
      </c>
      <c r="D11" s="99">
        <f>47000+942771</f>
        <v>989771</v>
      </c>
      <c r="E11" s="99">
        <v>45711</v>
      </c>
      <c r="F11" s="99">
        <v>658492.88</v>
      </c>
      <c r="G11" s="99">
        <v>0</v>
      </c>
      <c r="H11" s="99">
        <v>0</v>
      </c>
      <c r="I11" s="95">
        <f>SUM(E11:H11)</f>
        <v>704203.88</v>
      </c>
    </row>
    <row r="12" spans="1:9" ht="21.75" x14ac:dyDescent="0.5">
      <c r="A12" s="490"/>
      <c r="B12" s="98" t="s">
        <v>69</v>
      </c>
      <c r="C12" s="98" t="s">
        <v>60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5">
        <f>SUM(E12:G12)</f>
        <v>0</v>
      </c>
    </row>
    <row r="13" spans="1:9" ht="21.75" x14ac:dyDescent="0.5">
      <c r="A13" s="489" t="s">
        <v>70</v>
      </c>
      <c r="B13" s="98" t="s">
        <v>71</v>
      </c>
      <c r="C13" s="98" t="s">
        <v>60</v>
      </c>
      <c r="D13" s="99">
        <f>81900</f>
        <v>81900</v>
      </c>
      <c r="E13" s="99">
        <v>81900</v>
      </c>
      <c r="F13" s="99">
        <v>0</v>
      </c>
      <c r="G13" s="99">
        <v>0</v>
      </c>
      <c r="H13" s="99">
        <v>0</v>
      </c>
      <c r="I13" s="95">
        <f>SUM(E13:G13)</f>
        <v>81900</v>
      </c>
    </row>
    <row r="14" spans="1:9" ht="21.75" x14ac:dyDescent="0.5">
      <c r="A14" s="490"/>
      <c r="B14" s="98" t="s">
        <v>72</v>
      </c>
      <c r="C14" s="98" t="s">
        <v>60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5">
        <f>SUM(E14:G14)</f>
        <v>0</v>
      </c>
    </row>
    <row r="15" spans="1:9" ht="21.75" x14ac:dyDescent="0.5">
      <c r="A15" s="98" t="s">
        <v>73</v>
      </c>
      <c r="B15" s="98" t="s">
        <v>74</v>
      </c>
      <c r="C15" s="98" t="s">
        <v>60</v>
      </c>
      <c r="D15" s="99">
        <v>1608100</v>
      </c>
      <c r="E15" s="99">
        <v>0</v>
      </c>
      <c r="F15" s="99">
        <v>1600000</v>
      </c>
      <c r="G15" s="99">
        <v>0</v>
      </c>
      <c r="H15" s="99">
        <v>0</v>
      </c>
      <c r="I15" s="95">
        <f>SUM(E15:G15)</f>
        <v>1600000</v>
      </c>
    </row>
    <row r="16" spans="1:9" ht="21.75" x14ac:dyDescent="0.5">
      <c r="A16" s="469" t="s">
        <v>34</v>
      </c>
      <c r="B16" s="467"/>
      <c r="C16" s="468"/>
      <c r="D16" s="95">
        <f>SUM(D7:D15)</f>
        <v>6349431</v>
      </c>
      <c r="E16" s="95">
        <f>SUM(E7:E15)</f>
        <v>987483</v>
      </c>
      <c r="F16" s="95">
        <f>SUM(F7:F15)</f>
        <v>4998852.88</v>
      </c>
      <c r="G16" s="95">
        <f>SUM(G7:G15)</f>
        <v>0</v>
      </c>
      <c r="H16" s="95">
        <f>SUM(H7:H15)</f>
        <v>0</v>
      </c>
      <c r="I16" s="95">
        <f>SUM(E16:H16)</f>
        <v>5986335.8799999999</v>
      </c>
    </row>
    <row r="17" spans="1:9" ht="24" x14ac:dyDescent="0.55000000000000004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</row>
    <row r="20" spans="1:9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</row>
    <row r="23" spans="1:9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</row>
    <row r="24" spans="1:9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</row>
    <row r="25" spans="1:9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</row>
  </sheetData>
  <mergeCells count="12">
    <mergeCell ref="A7:A8"/>
    <mergeCell ref="A9:A12"/>
    <mergeCell ref="A13:A14"/>
    <mergeCell ref="A16:C16"/>
    <mergeCell ref="A2:I2"/>
    <mergeCell ref="A3:I3"/>
    <mergeCell ref="A4:I4"/>
    <mergeCell ref="A5:A6"/>
    <mergeCell ref="B5:B6"/>
    <mergeCell ref="C5:C6"/>
    <mergeCell ref="D5:D6"/>
    <mergeCell ref="I5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15" sqref="D15"/>
    </sheetView>
  </sheetViews>
  <sheetFormatPr defaultRowHeight="17.25" x14ac:dyDescent="0.4"/>
  <cols>
    <col min="1" max="1" width="9.625" style="23" customWidth="1"/>
    <col min="2" max="2" width="15.75" style="23" customWidth="1"/>
    <col min="3" max="3" width="10.875" style="23" customWidth="1"/>
    <col min="4" max="4" width="12.5" style="23" customWidth="1"/>
    <col min="5" max="5" width="15.25" style="23" customWidth="1"/>
    <col min="6" max="6" width="13.25" style="23" customWidth="1"/>
    <col min="7" max="7" width="16.5" style="23" customWidth="1"/>
    <col min="8" max="8" width="11.875" style="23" customWidth="1"/>
    <col min="9" max="9" width="14.25" style="23" customWidth="1"/>
    <col min="10" max="16384" width="9" style="23"/>
  </cols>
  <sheetData>
    <row r="1" spans="1:9" ht="24" x14ac:dyDescent="0.55000000000000004">
      <c r="A1" s="22"/>
      <c r="B1" s="22"/>
      <c r="C1" s="22"/>
      <c r="D1" s="22"/>
      <c r="E1" s="22"/>
      <c r="F1" s="22"/>
      <c r="G1" s="22"/>
      <c r="H1" s="22"/>
      <c r="I1" s="22"/>
    </row>
    <row r="2" spans="1:9" ht="21.75" x14ac:dyDescent="0.5">
      <c r="A2" s="466" t="s">
        <v>301</v>
      </c>
      <c r="B2" s="466"/>
      <c r="C2" s="466"/>
      <c r="D2" s="466"/>
      <c r="E2" s="466"/>
      <c r="F2" s="466"/>
      <c r="G2" s="466"/>
      <c r="H2" s="466"/>
      <c r="I2" s="466"/>
    </row>
    <row r="3" spans="1:9" ht="21.75" x14ac:dyDescent="0.5">
      <c r="A3" s="466" t="s">
        <v>93</v>
      </c>
      <c r="B3" s="466"/>
      <c r="C3" s="466"/>
      <c r="D3" s="466"/>
      <c r="E3" s="466"/>
      <c r="F3" s="466"/>
      <c r="G3" s="466"/>
      <c r="H3" s="466"/>
      <c r="I3" s="466"/>
    </row>
    <row r="4" spans="1:9" ht="21.75" x14ac:dyDescent="0.5">
      <c r="A4" s="488" t="s">
        <v>264</v>
      </c>
      <c r="B4" s="488"/>
      <c r="C4" s="488"/>
      <c r="D4" s="488"/>
      <c r="E4" s="496"/>
      <c r="F4" s="488"/>
      <c r="G4" s="488"/>
      <c r="H4" s="488"/>
      <c r="I4" s="488"/>
    </row>
    <row r="5" spans="1:9" ht="21.75" x14ac:dyDescent="0.4">
      <c r="A5" s="492" t="s">
        <v>57</v>
      </c>
      <c r="B5" s="492" t="s">
        <v>40</v>
      </c>
      <c r="C5" s="492" t="s">
        <v>37</v>
      </c>
      <c r="D5" s="494" t="s">
        <v>58</v>
      </c>
      <c r="E5" s="265" t="s">
        <v>75</v>
      </c>
      <c r="F5" s="492" t="s">
        <v>95</v>
      </c>
      <c r="G5" s="265" t="s">
        <v>96</v>
      </c>
      <c r="H5" s="265" t="s">
        <v>98</v>
      </c>
      <c r="I5" s="492" t="s">
        <v>34</v>
      </c>
    </row>
    <row r="6" spans="1:9" ht="21.75" x14ac:dyDescent="0.4">
      <c r="A6" s="497"/>
      <c r="B6" s="497"/>
      <c r="C6" s="497"/>
      <c r="D6" s="498"/>
      <c r="E6" s="102" t="s">
        <v>94</v>
      </c>
      <c r="F6" s="493"/>
      <c r="G6" s="268" t="s">
        <v>97</v>
      </c>
      <c r="H6" s="268" t="s">
        <v>99</v>
      </c>
      <c r="I6" s="497"/>
    </row>
    <row r="7" spans="1:9" ht="21.75" x14ac:dyDescent="0.5">
      <c r="A7" s="489" t="s">
        <v>62</v>
      </c>
      <c r="B7" s="98" t="s">
        <v>63</v>
      </c>
      <c r="C7" s="98" t="s">
        <v>60</v>
      </c>
      <c r="D7" s="99">
        <v>0</v>
      </c>
      <c r="E7" s="100">
        <v>0</v>
      </c>
      <c r="F7" s="100">
        <v>0</v>
      </c>
      <c r="G7" s="99">
        <v>0</v>
      </c>
      <c r="H7" s="99">
        <v>0</v>
      </c>
      <c r="I7" s="95">
        <f>SUM(E7:G7)</f>
        <v>0</v>
      </c>
    </row>
    <row r="8" spans="1:9" ht="21.75" x14ac:dyDescent="0.5">
      <c r="A8" s="491"/>
      <c r="B8" s="267" t="s">
        <v>64</v>
      </c>
      <c r="C8" s="98" t="s">
        <v>60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5">
        <f>SUM(E8:G8)</f>
        <v>0</v>
      </c>
    </row>
    <row r="9" spans="1:9" ht="21.75" x14ac:dyDescent="0.5">
      <c r="A9" s="489" t="s">
        <v>65</v>
      </c>
      <c r="B9" s="98" t="s">
        <v>66</v>
      </c>
      <c r="C9" s="98" t="s">
        <v>60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5">
        <f>SUM(E9:G9)</f>
        <v>0</v>
      </c>
    </row>
    <row r="10" spans="1:9" ht="21.75" x14ac:dyDescent="0.5">
      <c r="A10" s="491"/>
      <c r="B10" s="98" t="s">
        <v>67</v>
      </c>
      <c r="C10" s="98" t="s">
        <v>60</v>
      </c>
      <c r="D10" s="99">
        <v>853200</v>
      </c>
      <c r="E10" s="99">
        <v>790200</v>
      </c>
      <c r="F10" s="99">
        <v>0</v>
      </c>
      <c r="G10" s="99">
        <v>0</v>
      </c>
      <c r="H10" s="99">
        <v>0</v>
      </c>
      <c r="I10" s="95">
        <f>SUM(E10:H10)</f>
        <v>790200</v>
      </c>
    </row>
    <row r="11" spans="1:9" ht="21.75" x14ac:dyDescent="0.5">
      <c r="A11" s="491"/>
      <c r="B11" s="269" t="s">
        <v>68</v>
      </c>
      <c r="C11" s="98" t="s">
        <v>60</v>
      </c>
      <c r="D11" s="99">
        <v>344425</v>
      </c>
      <c r="E11" s="99">
        <v>337725</v>
      </c>
      <c r="F11" s="99">
        <v>0</v>
      </c>
      <c r="G11" s="99">
        <v>0</v>
      </c>
      <c r="H11" s="99">
        <v>0</v>
      </c>
      <c r="I11" s="95">
        <f>SUM(E11:H11)</f>
        <v>337725</v>
      </c>
    </row>
    <row r="12" spans="1:9" ht="21.75" x14ac:dyDescent="0.5">
      <c r="A12" s="490"/>
      <c r="B12" s="98" t="s">
        <v>69</v>
      </c>
      <c r="C12" s="98" t="s">
        <v>60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5">
        <f>SUM(E12:G12)</f>
        <v>0</v>
      </c>
    </row>
    <row r="13" spans="1:9" ht="21.75" x14ac:dyDescent="0.5">
      <c r="A13" s="489" t="s">
        <v>70</v>
      </c>
      <c r="B13" s="98" t="s">
        <v>71</v>
      </c>
      <c r="C13" s="98" t="s">
        <v>60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5">
        <f>SUM(E13:G13)</f>
        <v>0</v>
      </c>
    </row>
    <row r="14" spans="1:9" ht="21.75" x14ac:dyDescent="0.5">
      <c r="A14" s="490"/>
      <c r="B14" s="98" t="s">
        <v>72</v>
      </c>
      <c r="C14" s="98" t="s">
        <v>60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5">
        <f>SUM(E14:G14)</f>
        <v>0</v>
      </c>
    </row>
    <row r="15" spans="1:9" ht="21.75" x14ac:dyDescent="0.5">
      <c r="A15" s="98" t="s">
        <v>73</v>
      </c>
      <c r="B15" s="98" t="s">
        <v>74</v>
      </c>
      <c r="C15" s="98" t="s">
        <v>60</v>
      </c>
      <c r="D15" s="99">
        <v>220000</v>
      </c>
      <c r="E15" s="99">
        <v>220000</v>
      </c>
      <c r="F15" s="99">
        <v>0</v>
      </c>
      <c r="G15" s="99">
        <v>0</v>
      </c>
      <c r="H15" s="99">
        <v>0</v>
      </c>
      <c r="I15" s="95">
        <f>SUM(E15:G15)</f>
        <v>220000</v>
      </c>
    </row>
    <row r="16" spans="1:9" ht="21.75" x14ac:dyDescent="0.5">
      <c r="A16" s="469" t="s">
        <v>34</v>
      </c>
      <c r="B16" s="467"/>
      <c r="C16" s="468"/>
      <c r="D16" s="95">
        <f>SUM(D7:D15)</f>
        <v>1417625</v>
      </c>
      <c r="E16" s="95">
        <f>SUM(E7:E15)</f>
        <v>1347925</v>
      </c>
      <c r="F16" s="95">
        <f>SUM(F7:F15)</f>
        <v>0</v>
      </c>
      <c r="G16" s="95">
        <f>SUM(G7:G15)</f>
        <v>0</v>
      </c>
      <c r="H16" s="95">
        <f>SUM(H7:H15)</f>
        <v>0</v>
      </c>
      <c r="I16" s="95">
        <f>SUM(E16:G16)</f>
        <v>1347925</v>
      </c>
    </row>
    <row r="17" spans="1:9" ht="24" x14ac:dyDescent="0.55000000000000004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</row>
    <row r="20" spans="1:9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</row>
    <row r="23" spans="1:9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</row>
    <row r="24" spans="1:9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</row>
  </sheetData>
  <mergeCells count="13">
    <mergeCell ref="A7:A8"/>
    <mergeCell ref="A9:A12"/>
    <mergeCell ref="A13:A14"/>
    <mergeCell ref="A16:C16"/>
    <mergeCell ref="A2:I2"/>
    <mergeCell ref="A3:I3"/>
    <mergeCell ref="A4:I4"/>
    <mergeCell ref="A5:A6"/>
    <mergeCell ref="B5:B6"/>
    <mergeCell ref="C5:C6"/>
    <mergeCell ref="D5:D6"/>
    <mergeCell ref="F5:F6"/>
    <mergeCell ref="I5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workbookViewId="0">
      <selection activeCell="D15" sqref="D15"/>
    </sheetView>
  </sheetViews>
  <sheetFormatPr defaultRowHeight="17.25" x14ac:dyDescent="0.4"/>
  <cols>
    <col min="1" max="1" width="9.625" style="23" customWidth="1"/>
    <col min="2" max="2" width="16.75" style="23" customWidth="1"/>
    <col min="3" max="3" width="13.75" style="23" customWidth="1"/>
    <col min="4" max="4" width="16.375" style="23" customWidth="1"/>
    <col min="5" max="5" width="16.625" style="23" customWidth="1"/>
    <col min="6" max="6" width="13.75" style="23" customWidth="1"/>
    <col min="7" max="7" width="15.5" style="23" customWidth="1"/>
    <col min="8" max="8" width="14.25" style="23" customWidth="1"/>
    <col min="9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  <c r="H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466"/>
    </row>
    <row r="3" spans="1:8" ht="21.75" x14ac:dyDescent="0.5">
      <c r="A3" s="466" t="s">
        <v>208</v>
      </c>
      <c r="B3" s="466"/>
      <c r="C3" s="466"/>
      <c r="D3" s="466"/>
      <c r="E3" s="466"/>
      <c r="F3" s="466"/>
      <c r="G3" s="466"/>
      <c r="H3" s="466"/>
    </row>
    <row r="4" spans="1:8" ht="21.75" x14ac:dyDescent="0.5">
      <c r="A4" s="488" t="s">
        <v>264</v>
      </c>
      <c r="B4" s="488"/>
      <c r="C4" s="488"/>
      <c r="D4" s="488"/>
      <c r="E4" s="496"/>
      <c r="F4" s="488"/>
      <c r="G4" s="488"/>
      <c r="H4" s="488"/>
    </row>
    <row r="5" spans="1:8" ht="21.75" x14ac:dyDescent="0.4">
      <c r="A5" s="492" t="s">
        <v>57</v>
      </c>
      <c r="B5" s="492" t="s">
        <v>40</v>
      </c>
      <c r="C5" s="492" t="s">
        <v>37</v>
      </c>
      <c r="D5" s="494" t="s">
        <v>58</v>
      </c>
      <c r="E5" s="265" t="s">
        <v>75</v>
      </c>
      <c r="F5" s="101"/>
      <c r="G5" s="265" t="s">
        <v>103</v>
      </c>
      <c r="H5" s="492" t="s">
        <v>34</v>
      </c>
    </row>
    <row r="6" spans="1:8" ht="21.75" x14ac:dyDescent="0.4">
      <c r="A6" s="497"/>
      <c r="B6" s="497"/>
      <c r="C6" s="497"/>
      <c r="D6" s="498"/>
      <c r="E6" s="268" t="s">
        <v>100</v>
      </c>
      <c r="F6" s="268" t="s">
        <v>102</v>
      </c>
      <c r="G6" s="268" t="s">
        <v>104</v>
      </c>
      <c r="H6" s="497"/>
    </row>
    <row r="7" spans="1:8" ht="21.75" x14ac:dyDescent="0.4">
      <c r="A7" s="497"/>
      <c r="B7" s="497"/>
      <c r="C7" s="497"/>
      <c r="D7" s="498"/>
      <c r="E7" s="102" t="s">
        <v>101</v>
      </c>
      <c r="F7" s="103"/>
      <c r="G7" s="268" t="s">
        <v>105</v>
      </c>
      <c r="H7" s="497"/>
    </row>
    <row r="8" spans="1:8" ht="21.75" x14ac:dyDescent="0.5">
      <c r="A8" s="489" t="s">
        <v>62</v>
      </c>
      <c r="B8" s="98" t="s">
        <v>63</v>
      </c>
      <c r="C8" s="98" t="s">
        <v>60</v>
      </c>
      <c r="D8" s="99">
        <v>0</v>
      </c>
      <c r="E8" s="100">
        <v>0</v>
      </c>
      <c r="F8" s="100">
        <v>0</v>
      </c>
      <c r="G8" s="99">
        <v>0</v>
      </c>
      <c r="H8" s="95">
        <f>SUM(E8:F8)</f>
        <v>0</v>
      </c>
    </row>
    <row r="9" spans="1:8" ht="21.75" x14ac:dyDescent="0.5">
      <c r="A9" s="491"/>
      <c r="B9" s="267" t="s">
        <v>64</v>
      </c>
      <c r="C9" s="98" t="s">
        <v>60</v>
      </c>
      <c r="D9" s="99">
        <v>742620</v>
      </c>
      <c r="E9" s="99">
        <v>742620</v>
      </c>
      <c r="F9" s="99">
        <v>0</v>
      </c>
      <c r="G9" s="99">
        <v>0</v>
      </c>
      <c r="H9" s="95">
        <f>SUM(E9:F9)</f>
        <v>742620</v>
      </c>
    </row>
    <row r="10" spans="1:8" ht="21.75" x14ac:dyDescent="0.5">
      <c r="A10" s="489" t="s">
        <v>65</v>
      </c>
      <c r="B10" s="98" t="s">
        <v>66</v>
      </c>
      <c r="C10" s="98" t="s">
        <v>60</v>
      </c>
      <c r="D10" s="99">
        <v>7700</v>
      </c>
      <c r="E10" s="99">
        <v>7700</v>
      </c>
      <c r="F10" s="99">
        <v>0</v>
      </c>
      <c r="G10" s="99">
        <v>0</v>
      </c>
      <c r="H10" s="95">
        <f>SUM(E10:F10)</f>
        <v>7700</v>
      </c>
    </row>
    <row r="11" spans="1:8" ht="21.75" x14ac:dyDescent="0.5">
      <c r="A11" s="491"/>
      <c r="B11" s="98" t="s">
        <v>67</v>
      </c>
      <c r="C11" s="98" t="s">
        <v>60</v>
      </c>
      <c r="D11" s="99">
        <v>307952</v>
      </c>
      <c r="E11" s="99">
        <v>275602</v>
      </c>
      <c r="F11" s="99">
        <v>0</v>
      </c>
      <c r="G11" s="99">
        <v>0</v>
      </c>
      <c r="H11" s="95">
        <f>SUM(E11:G11)</f>
        <v>275602</v>
      </c>
    </row>
    <row r="12" spans="1:8" ht="21.75" x14ac:dyDescent="0.5">
      <c r="A12" s="491"/>
      <c r="B12" s="269" t="s">
        <v>68</v>
      </c>
      <c r="C12" s="98" t="s">
        <v>60</v>
      </c>
      <c r="D12" s="99">
        <v>278000</v>
      </c>
      <c r="E12" s="99">
        <v>259008</v>
      </c>
      <c r="F12" s="99">
        <v>0</v>
      </c>
      <c r="G12" s="99">
        <v>0</v>
      </c>
      <c r="H12" s="95">
        <f>SUM(E12:F12)</f>
        <v>259008</v>
      </c>
    </row>
    <row r="13" spans="1:8" ht="21.75" x14ac:dyDescent="0.5">
      <c r="A13" s="490"/>
      <c r="B13" s="98" t="s">
        <v>69</v>
      </c>
      <c r="C13" s="98" t="s">
        <v>60</v>
      </c>
      <c r="D13" s="99">
        <v>0</v>
      </c>
      <c r="E13" s="99">
        <v>0</v>
      </c>
      <c r="F13" s="99">
        <v>0</v>
      </c>
      <c r="G13" s="99">
        <v>0</v>
      </c>
      <c r="H13" s="95">
        <f>SUM(E13:F13)</f>
        <v>0</v>
      </c>
    </row>
    <row r="14" spans="1:8" ht="21.75" x14ac:dyDescent="0.5">
      <c r="A14" s="489" t="s">
        <v>70</v>
      </c>
      <c r="B14" s="98" t="s">
        <v>71</v>
      </c>
      <c r="C14" s="98" t="s">
        <v>60</v>
      </c>
      <c r="D14" s="99">
        <v>33700</v>
      </c>
      <c r="E14" s="99">
        <v>33700</v>
      </c>
      <c r="F14" s="99">
        <v>0</v>
      </c>
      <c r="G14" s="99">
        <v>0</v>
      </c>
      <c r="H14" s="95">
        <f>SUM(E14:F14)</f>
        <v>33700</v>
      </c>
    </row>
    <row r="15" spans="1:8" ht="21.75" x14ac:dyDescent="0.5">
      <c r="A15" s="490"/>
      <c r="B15" s="98" t="s">
        <v>72</v>
      </c>
      <c r="C15" s="98" t="s">
        <v>60</v>
      </c>
      <c r="D15" s="99">
        <v>4383100</v>
      </c>
      <c r="E15" s="99">
        <v>0</v>
      </c>
      <c r="F15" s="99">
        <f>2384900</f>
        <v>2384900</v>
      </c>
      <c r="G15" s="99">
        <v>0</v>
      </c>
      <c r="H15" s="95">
        <f>SUM(E15:F15)</f>
        <v>2384900</v>
      </c>
    </row>
    <row r="16" spans="1:8" ht="21.75" x14ac:dyDescent="0.5">
      <c r="A16" s="98" t="s">
        <v>73</v>
      </c>
      <c r="B16" s="98" t="s">
        <v>74</v>
      </c>
      <c r="C16" s="98" t="s">
        <v>60</v>
      </c>
      <c r="D16" s="99">
        <v>0</v>
      </c>
      <c r="E16" s="99">
        <v>0</v>
      </c>
      <c r="F16" s="99">
        <v>0</v>
      </c>
      <c r="G16" s="99">
        <v>0</v>
      </c>
      <c r="H16" s="95">
        <f>SUM(E16:F16)</f>
        <v>0</v>
      </c>
    </row>
    <row r="17" spans="1:8" ht="21.75" x14ac:dyDescent="0.5">
      <c r="A17" s="469" t="s">
        <v>34</v>
      </c>
      <c r="B17" s="467"/>
      <c r="C17" s="468"/>
      <c r="D17" s="95">
        <f>SUM(D8:D16)</f>
        <v>5753072</v>
      </c>
      <c r="E17" s="95">
        <f>SUM(E8:E16)</f>
        <v>1318630</v>
      </c>
      <c r="F17" s="95">
        <f>SUM(F8:F16)</f>
        <v>2384900</v>
      </c>
      <c r="G17" s="95">
        <f>SUM(G8:G16)</f>
        <v>0</v>
      </c>
      <c r="H17" s="95">
        <f>SUM(E17:G17)</f>
        <v>3703530</v>
      </c>
    </row>
    <row r="18" spans="1:8" ht="24" x14ac:dyDescent="0.55000000000000004">
      <c r="A18" s="22"/>
      <c r="B18" s="22"/>
      <c r="C18" s="22"/>
      <c r="D18" s="22"/>
      <c r="E18" s="22"/>
      <c r="F18" s="22"/>
      <c r="G18" s="22"/>
      <c r="H18" s="22"/>
    </row>
    <row r="19" spans="1:8" ht="24" x14ac:dyDescent="0.55000000000000004">
      <c r="A19" s="22"/>
      <c r="B19" s="22"/>
      <c r="C19" s="22"/>
      <c r="D19" s="22"/>
      <c r="E19" s="22"/>
      <c r="F19" s="22"/>
      <c r="G19" s="22"/>
      <c r="H19" s="22"/>
    </row>
    <row r="20" spans="1:8" ht="24" x14ac:dyDescent="0.55000000000000004">
      <c r="A20" s="22"/>
      <c r="B20" s="22"/>
      <c r="C20" s="22"/>
      <c r="D20" s="22"/>
      <c r="E20" s="22"/>
      <c r="F20" s="22"/>
      <c r="G20" s="22"/>
      <c r="H20" s="22"/>
    </row>
    <row r="21" spans="1:8" ht="24" x14ac:dyDescent="0.55000000000000004">
      <c r="A21" s="22"/>
      <c r="B21" s="22"/>
      <c r="C21" s="22"/>
      <c r="D21" s="22"/>
      <c r="E21" s="22"/>
      <c r="F21" s="22"/>
      <c r="G21" s="22"/>
      <c r="H21" s="22"/>
    </row>
    <row r="22" spans="1:8" ht="24" x14ac:dyDescent="0.55000000000000004">
      <c r="A22" s="22"/>
      <c r="B22" s="22"/>
      <c r="C22" s="22"/>
      <c r="D22" s="22"/>
      <c r="E22" s="22"/>
      <c r="F22" s="22"/>
      <c r="G22" s="22"/>
      <c r="H22" s="22"/>
    </row>
    <row r="23" spans="1:8" ht="24" x14ac:dyDescent="0.55000000000000004">
      <c r="A23" s="22"/>
      <c r="B23" s="22"/>
      <c r="C23" s="22"/>
      <c r="D23" s="22"/>
      <c r="E23" s="22"/>
      <c r="F23" s="22"/>
      <c r="G23" s="22"/>
      <c r="H23" s="22"/>
    </row>
    <row r="24" spans="1:8" ht="24" x14ac:dyDescent="0.55000000000000004">
      <c r="A24" s="22"/>
      <c r="B24" s="22"/>
      <c r="C24" s="22"/>
      <c r="D24" s="22"/>
      <c r="E24" s="22"/>
      <c r="F24" s="22"/>
      <c r="G24" s="22"/>
      <c r="H24" s="22"/>
    </row>
  </sheetData>
  <mergeCells count="12">
    <mergeCell ref="A8:A9"/>
    <mergeCell ref="A10:A13"/>
    <mergeCell ref="A14:A15"/>
    <mergeCell ref="A17:C17"/>
    <mergeCell ref="A2:H2"/>
    <mergeCell ref="A3:H3"/>
    <mergeCell ref="A4:H4"/>
    <mergeCell ref="A5:A7"/>
    <mergeCell ref="B5:B7"/>
    <mergeCell ref="C5:C7"/>
    <mergeCell ref="D5:D7"/>
    <mergeCell ref="H5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workbookViewId="0">
      <selection activeCell="D19" sqref="D19"/>
    </sheetView>
  </sheetViews>
  <sheetFormatPr defaultRowHeight="17.25" x14ac:dyDescent="0.4"/>
  <cols>
    <col min="1" max="1" width="12.25" style="23" customWidth="1"/>
    <col min="2" max="2" width="20" style="23" customWidth="1"/>
    <col min="3" max="3" width="15.375" style="23" customWidth="1"/>
    <col min="4" max="4" width="15.125" style="23" customWidth="1"/>
    <col min="5" max="5" width="20.75" style="23" customWidth="1"/>
    <col min="6" max="6" width="18.25" style="23" customWidth="1"/>
    <col min="7" max="7" width="18" style="23" customWidth="1"/>
    <col min="8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385"/>
    </row>
    <row r="3" spans="1:8" ht="21.75" x14ac:dyDescent="0.5">
      <c r="A3" s="466" t="s">
        <v>106</v>
      </c>
      <c r="B3" s="466"/>
      <c r="C3" s="466"/>
      <c r="D3" s="466"/>
      <c r="E3" s="466"/>
      <c r="F3" s="466"/>
      <c r="G3" s="466"/>
    </row>
    <row r="4" spans="1:8" ht="21.75" x14ac:dyDescent="0.5">
      <c r="A4" s="488" t="s">
        <v>264</v>
      </c>
      <c r="B4" s="488"/>
      <c r="C4" s="488"/>
      <c r="D4" s="488"/>
      <c r="E4" s="488"/>
      <c r="F4" s="488"/>
      <c r="G4" s="488"/>
    </row>
    <row r="5" spans="1:8" ht="21.75" x14ac:dyDescent="0.5">
      <c r="A5" s="492" t="s">
        <v>57</v>
      </c>
      <c r="B5" s="492" t="s">
        <v>40</v>
      </c>
      <c r="C5" s="492" t="s">
        <v>37</v>
      </c>
      <c r="D5" s="492" t="s">
        <v>58</v>
      </c>
      <c r="E5" s="265" t="s">
        <v>75</v>
      </c>
      <c r="F5" s="96" t="s">
        <v>109</v>
      </c>
      <c r="G5" s="492" t="s">
        <v>34</v>
      </c>
    </row>
    <row r="6" spans="1:8" ht="21.75" x14ac:dyDescent="0.5">
      <c r="A6" s="497"/>
      <c r="B6" s="497"/>
      <c r="C6" s="497"/>
      <c r="D6" s="497"/>
      <c r="E6" s="268" t="s">
        <v>107</v>
      </c>
      <c r="F6" s="104" t="s">
        <v>110</v>
      </c>
      <c r="G6" s="497"/>
    </row>
    <row r="7" spans="1:8" ht="21.75" x14ac:dyDescent="0.5">
      <c r="A7" s="493"/>
      <c r="B7" s="493"/>
      <c r="C7" s="493"/>
      <c r="D7" s="493"/>
      <c r="E7" s="266" t="s">
        <v>108</v>
      </c>
      <c r="F7" s="97" t="s">
        <v>111</v>
      </c>
      <c r="G7" s="493"/>
    </row>
    <row r="8" spans="1:8" ht="21.75" x14ac:dyDescent="0.5">
      <c r="A8" s="489" t="s">
        <v>62</v>
      </c>
      <c r="B8" s="98" t="s">
        <v>63</v>
      </c>
      <c r="C8" s="98" t="s">
        <v>60</v>
      </c>
      <c r="D8" s="99">
        <v>0</v>
      </c>
      <c r="E8" s="99">
        <v>0</v>
      </c>
      <c r="F8" s="100">
        <v>0</v>
      </c>
      <c r="G8" s="95">
        <f t="shared" ref="G8:G17" si="0">SUM(E8:F8)</f>
        <v>0</v>
      </c>
    </row>
    <row r="9" spans="1:8" ht="21.75" x14ac:dyDescent="0.5">
      <c r="A9" s="490"/>
      <c r="B9" s="98" t="s">
        <v>64</v>
      </c>
      <c r="C9" s="98" t="s">
        <v>60</v>
      </c>
      <c r="D9" s="99">
        <v>0</v>
      </c>
      <c r="E9" s="99">
        <v>0</v>
      </c>
      <c r="F9" s="99">
        <v>0</v>
      </c>
      <c r="G9" s="95">
        <f t="shared" si="0"/>
        <v>0</v>
      </c>
    </row>
    <row r="10" spans="1:8" ht="21.75" x14ac:dyDescent="0.5">
      <c r="A10" s="489" t="s">
        <v>65</v>
      </c>
      <c r="B10" s="98" t="s">
        <v>66</v>
      </c>
      <c r="C10" s="98" t="s">
        <v>60</v>
      </c>
      <c r="D10" s="99">
        <v>0</v>
      </c>
      <c r="E10" s="99">
        <v>0</v>
      </c>
      <c r="F10" s="99">
        <v>0</v>
      </c>
      <c r="G10" s="95">
        <f t="shared" si="0"/>
        <v>0</v>
      </c>
    </row>
    <row r="11" spans="1:8" ht="21.75" x14ac:dyDescent="0.5">
      <c r="A11" s="491"/>
      <c r="B11" s="98" t="s">
        <v>67</v>
      </c>
      <c r="C11" s="98" t="s">
        <v>60</v>
      </c>
      <c r="D11" s="99">
        <v>105130</v>
      </c>
      <c r="E11" s="99">
        <v>0</v>
      </c>
      <c r="F11" s="99">
        <v>105130</v>
      </c>
      <c r="G11" s="95">
        <f t="shared" si="0"/>
        <v>105130</v>
      </c>
    </row>
    <row r="12" spans="1:8" ht="21.75" x14ac:dyDescent="0.5">
      <c r="A12" s="491"/>
      <c r="B12" s="98" t="s">
        <v>68</v>
      </c>
      <c r="C12" s="98" t="s">
        <v>60</v>
      </c>
      <c r="D12" s="99">
        <v>0</v>
      </c>
      <c r="E12" s="99">
        <v>0</v>
      </c>
      <c r="F12" s="99">
        <v>0</v>
      </c>
      <c r="G12" s="95">
        <f t="shared" si="0"/>
        <v>0</v>
      </c>
    </row>
    <row r="13" spans="1:8" ht="21.75" x14ac:dyDescent="0.5">
      <c r="A13" s="490"/>
      <c r="B13" s="98" t="s">
        <v>69</v>
      </c>
      <c r="C13" s="98" t="s">
        <v>60</v>
      </c>
      <c r="D13" s="99">
        <v>0</v>
      </c>
      <c r="E13" s="99">
        <v>0</v>
      </c>
      <c r="F13" s="99">
        <v>0</v>
      </c>
      <c r="G13" s="95">
        <f t="shared" si="0"/>
        <v>0</v>
      </c>
    </row>
    <row r="14" spans="1:8" ht="21.75" x14ac:dyDescent="0.5">
      <c r="A14" s="489" t="s">
        <v>70</v>
      </c>
      <c r="B14" s="98" t="s">
        <v>71</v>
      </c>
      <c r="C14" s="98" t="s">
        <v>60</v>
      </c>
      <c r="D14" s="99">
        <v>0</v>
      </c>
      <c r="E14" s="99">
        <v>0</v>
      </c>
      <c r="F14" s="99">
        <v>0</v>
      </c>
      <c r="G14" s="95">
        <f t="shared" si="0"/>
        <v>0</v>
      </c>
    </row>
    <row r="15" spans="1:8" ht="21.75" x14ac:dyDescent="0.5">
      <c r="A15" s="490"/>
      <c r="B15" s="98" t="s">
        <v>72</v>
      </c>
      <c r="C15" s="98" t="s">
        <v>60</v>
      </c>
      <c r="D15" s="99">
        <v>0</v>
      </c>
      <c r="E15" s="99">
        <v>0</v>
      </c>
      <c r="F15" s="99">
        <v>0</v>
      </c>
      <c r="G15" s="95">
        <f t="shared" si="0"/>
        <v>0</v>
      </c>
    </row>
    <row r="16" spans="1:8" ht="21.75" x14ac:dyDescent="0.5">
      <c r="A16" s="98" t="s">
        <v>73</v>
      </c>
      <c r="B16" s="98" t="s">
        <v>74</v>
      </c>
      <c r="C16" s="98" t="s">
        <v>60</v>
      </c>
      <c r="D16" s="99">
        <v>125000</v>
      </c>
      <c r="E16" s="99">
        <v>0</v>
      </c>
      <c r="F16" s="99">
        <v>125000</v>
      </c>
      <c r="G16" s="95">
        <f t="shared" si="0"/>
        <v>125000</v>
      </c>
    </row>
    <row r="17" spans="1:7" ht="21.75" x14ac:dyDescent="0.5">
      <c r="A17" s="469" t="s">
        <v>34</v>
      </c>
      <c r="B17" s="467"/>
      <c r="C17" s="468"/>
      <c r="D17" s="95">
        <f>SUM(D8:D16)</f>
        <v>230130</v>
      </c>
      <c r="E17" s="95">
        <f>SUM(E8:E16)</f>
        <v>0</v>
      </c>
      <c r="F17" s="95">
        <f>SUM(F8:F16)</f>
        <v>230130</v>
      </c>
      <c r="G17" s="95">
        <f t="shared" si="0"/>
        <v>230130</v>
      </c>
    </row>
    <row r="18" spans="1:7" ht="24" x14ac:dyDescent="0.55000000000000004">
      <c r="A18" s="22"/>
      <c r="B18" s="22"/>
      <c r="C18" s="22"/>
      <c r="D18" s="22"/>
      <c r="E18" s="22"/>
      <c r="F18" s="22"/>
      <c r="G18" s="22"/>
    </row>
    <row r="19" spans="1:7" ht="24" x14ac:dyDescent="0.55000000000000004">
      <c r="A19" s="22"/>
      <c r="B19" s="22"/>
      <c r="C19" s="22"/>
      <c r="D19" s="22"/>
      <c r="E19" s="22"/>
      <c r="F19" s="22"/>
      <c r="G19" s="22"/>
    </row>
    <row r="20" spans="1:7" ht="24" x14ac:dyDescent="0.55000000000000004">
      <c r="A20" s="22"/>
      <c r="B20" s="22"/>
      <c r="C20" s="22"/>
      <c r="D20" s="22"/>
      <c r="E20" s="22"/>
      <c r="F20" s="22"/>
      <c r="G20" s="22"/>
    </row>
    <row r="21" spans="1:7" ht="24" x14ac:dyDescent="0.55000000000000004">
      <c r="A21" s="22"/>
      <c r="B21" s="22"/>
      <c r="C21" s="22"/>
      <c r="D21" s="22"/>
      <c r="E21" s="22"/>
      <c r="F21" s="22"/>
      <c r="G21" s="22"/>
    </row>
    <row r="22" spans="1:7" ht="24" x14ac:dyDescent="0.55000000000000004">
      <c r="A22" s="22"/>
      <c r="B22" s="22"/>
      <c r="C22" s="22"/>
      <c r="D22" s="22"/>
      <c r="E22" s="22"/>
      <c r="F22" s="22"/>
      <c r="G22" s="22"/>
    </row>
    <row r="23" spans="1:7" ht="24" x14ac:dyDescent="0.55000000000000004">
      <c r="A23" s="22"/>
      <c r="B23" s="22"/>
      <c r="C23" s="22"/>
      <c r="D23" s="22"/>
      <c r="E23" s="22"/>
      <c r="F23" s="22"/>
      <c r="G23" s="22"/>
    </row>
    <row r="24" spans="1:7" ht="24" x14ac:dyDescent="0.55000000000000004">
      <c r="A24" s="22"/>
      <c r="B24" s="22"/>
      <c r="C24" s="22"/>
      <c r="D24" s="22"/>
      <c r="E24" s="22"/>
      <c r="F24" s="22"/>
      <c r="G24" s="22"/>
    </row>
  </sheetData>
  <mergeCells count="12">
    <mergeCell ref="A8:A9"/>
    <mergeCell ref="A10:A13"/>
    <mergeCell ref="A14:A15"/>
    <mergeCell ref="A17:C17"/>
    <mergeCell ref="A2:G2"/>
    <mergeCell ref="A3:G3"/>
    <mergeCell ref="A4:G4"/>
    <mergeCell ref="A5:A7"/>
    <mergeCell ref="B5:B7"/>
    <mergeCell ref="C5:C7"/>
    <mergeCell ref="D5:D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D16" sqref="D16"/>
    </sheetView>
  </sheetViews>
  <sheetFormatPr defaultRowHeight="17.25" x14ac:dyDescent="0.4"/>
  <cols>
    <col min="1" max="1" width="9.625" style="23" customWidth="1"/>
    <col min="2" max="2" width="19.875" style="23" customWidth="1"/>
    <col min="3" max="3" width="16.625" style="23" customWidth="1"/>
    <col min="4" max="4" width="15.25" style="23" customWidth="1"/>
    <col min="5" max="5" width="16" style="23" customWidth="1"/>
    <col min="6" max="6" width="19.125" style="23" customWidth="1"/>
    <col min="7" max="7" width="17.75" style="23" customWidth="1"/>
    <col min="8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385"/>
    </row>
    <row r="3" spans="1:8" ht="21.75" x14ac:dyDescent="0.5">
      <c r="A3" s="466" t="s">
        <v>112</v>
      </c>
      <c r="B3" s="466"/>
      <c r="C3" s="466"/>
      <c r="D3" s="466"/>
      <c r="E3" s="466"/>
      <c r="F3" s="466"/>
      <c r="G3" s="466"/>
    </row>
    <row r="4" spans="1:8" ht="21.75" x14ac:dyDescent="0.5">
      <c r="A4" s="488" t="s">
        <v>264</v>
      </c>
      <c r="B4" s="488"/>
      <c r="C4" s="488"/>
      <c r="D4" s="488"/>
      <c r="E4" s="488"/>
      <c r="F4" s="488"/>
      <c r="G4" s="488"/>
    </row>
    <row r="5" spans="1:8" ht="21.75" x14ac:dyDescent="0.4">
      <c r="A5" s="492" t="s">
        <v>57</v>
      </c>
      <c r="B5" s="492" t="s">
        <v>40</v>
      </c>
      <c r="C5" s="492" t="s">
        <v>37</v>
      </c>
      <c r="D5" s="494" t="s">
        <v>58</v>
      </c>
      <c r="E5" s="105" t="s">
        <v>113</v>
      </c>
      <c r="F5" s="265" t="s">
        <v>115</v>
      </c>
      <c r="G5" s="492" t="s">
        <v>34</v>
      </c>
    </row>
    <row r="6" spans="1:8" ht="21.75" x14ac:dyDescent="0.4">
      <c r="A6" s="497"/>
      <c r="B6" s="497"/>
      <c r="C6" s="497"/>
      <c r="D6" s="498"/>
      <c r="E6" s="106" t="s">
        <v>114</v>
      </c>
      <c r="F6" s="268" t="s">
        <v>116</v>
      </c>
      <c r="G6" s="497"/>
    </row>
    <row r="7" spans="1:8" ht="21.75" x14ac:dyDescent="0.4">
      <c r="A7" s="497"/>
      <c r="B7" s="497"/>
      <c r="C7" s="497"/>
      <c r="D7" s="498"/>
      <c r="E7" s="266"/>
      <c r="F7" s="268" t="s">
        <v>117</v>
      </c>
      <c r="G7" s="497"/>
    </row>
    <row r="8" spans="1:8" ht="21.75" x14ac:dyDescent="0.5">
      <c r="A8" s="489" t="s">
        <v>62</v>
      </c>
      <c r="B8" s="98" t="s">
        <v>63</v>
      </c>
      <c r="C8" s="98" t="s">
        <v>60</v>
      </c>
      <c r="D8" s="99">
        <v>0</v>
      </c>
      <c r="E8" s="100">
        <v>0</v>
      </c>
      <c r="F8" s="99">
        <v>0</v>
      </c>
      <c r="G8" s="95">
        <f t="shared" ref="G8:G17" si="0">SUM(E8:F8)</f>
        <v>0</v>
      </c>
    </row>
    <row r="9" spans="1:8" ht="21.75" x14ac:dyDescent="0.5">
      <c r="A9" s="491"/>
      <c r="B9" s="267" t="s">
        <v>64</v>
      </c>
      <c r="C9" s="98" t="s">
        <v>60</v>
      </c>
      <c r="D9" s="99">
        <v>0</v>
      </c>
      <c r="E9" s="99">
        <v>0</v>
      </c>
      <c r="F9" s="99">
        <v>0</v>
      </c>
      <c r="G9" s="95">
        <f t="shared" si="0"/>
        <v>0</v>
      </c>
    </row>
    <row r="10" spans="1:8" ht="21.75" x14ac:dyDescent="0.5">
      <c r="A10" s="489" t="s">
        <v>65</v>
      </c>
      <c r="B10" s="98" t="s">
        <v>66</v>
      </c>
      <c r="C10" s="98" t="s">
        <v>60</v>
      </c>
      <c r="D10" s="99">
        <v>0</v>
      </c>
      <c r="E10" s="99">
        <v>0</v>
      </c>
      <c r="F10" s="99">
        <v>0</v>
      </c>
      <c r="G10" s="95">
        <f t="shared" si="0"/>
        <v>0</v>
      </c>
    </row>
    <row r="11" spans="1:8" ht="21.75" x14ac:dyDescent="0.5">
      <c r="A11" s="491"/>
      <c r="B11" s="98" t="s">
        <v>67</v>
      </c>
      <c r="C11" s="98" t="s">
        <v>60</v>
      </c>
      <c r="D11" s="99">
        <f>217922+72000</f>
        <v>289922</v>
      </c>
      <c r="E11" s="99">
        <v>217922</v>
      </c>
      <c r="F11" s="99">
        <v>72000</v>
      </c>
      <c r="G11" s="95">
        <f t="shared" si="0"/>
        <v>289922</v>
      </c>
    </row>
    <row r="12" spans="1:8" ht="21.75" x14ac:dyDescent="0.5">
      <c r="A12" s="491"/>
      <c r="B12" s="269" t="s">
        <v>68</v>
      </c>
      <c r="C12" s="98" t="s">
        <v>60</v>
      </c>
      <c r="D12" s="99">
        <v>99871</v>
      </c>
      <c r="E12" s="99">
        <v>99871</v>
      </c>
      <c r="F12" s="99">
        <v>0</v>
      </c>
      <c r="G12" s="95">
        <f t="shared" si="0"/>
        <v>99871</v>
      </c>
    </row>
    <row r="13" spans="1:8" ht="21.75" x14ac:dyDescent="0.5">
      <c r="A13" s="490"/>
      <c r="B13" s="98" t="s">
        <v>69</v>
      </c>
      <c r="C13" s="98" t="s">
        <v>60</v>
      </c>
      <c r="D13" s="99">
        <v>0</v>
      </c>
      <c r="E13" s="99">
        <v>0</v>
      </c>
      <c r="F13" s="99">
        <v>0</v>
      </c>
      <c r="G13" s="95">
        <f t="shared" si="0"/>
        <v>0</v>
      </c>
    </row>
    <row r="14" spans="1:8" ht="21.75" x14ac:dyDescent="0.5">
      <c r="A14" s="489" t="s">
        <v>70</v>
      </c>
      <c r="B14" s="98" t="s">
        <v>71</v>
      </c>
      <c r="C14" s="98" t="s">
        <v>60</v>
      </c>
      <c r="D14" s="99">
        <v>0</v>
      </c>
      <c r="E14" s="99">
        <v>0</v>
      </c>
      <c r="F14" s="99">
        <v>0</v>
      </c>
      <c r="G14" s="95">
        <f t="shared" si="0"/>
        <v>0</v>
      </c>
    </row>
    <row r="15" spans="1:8" ht="21.75" x14ac:dyDescent="0.5">
      <c r="A15" s="490"/>
      <c r="B15" s="98" t="s">
        <v>72</v>
      </c>
      <c r="C15" s="98" t="s">
        <v>60</v>
      </c>
      <c r="D15" s="99">
        <v>0</v>
      </c>
      <c r="E15" s="99">
        <v>0</v>
      </c>
      <c r="F15" s="99">
        <v>0</v>
      </c>
      <c r="G15" s="95">
        <f t="shared" si="0"/>
        <v>0</v>
      </c>
    </row>
    <row r="16" spans="1:8" ht="21.75" x14ac:dyDescent="0.5">
      <c r="A16" s="98" t="s">
        <v>73</v>
      </c>
      <c r="B16" s="98" t="s">
        <v>74</v>
      </c>
      <c r="C16" s="98" t="s">
        <v>60</v>
      </c>
      <c r="D16" s="99">
        <v>130000</v>
      </c>
      <c r="E16" s="99">
        <v>0</v>
      </c>
      <c r="F16" s="99">
        <v>130000</v>
      </c>
      <c r="G16" s="95">
        <f t="shared" si="0"/>
        <v>130000</v>
      </c>
    </row>
    <row r="17" spans="1:7" ht="21.75" x14ac:dyDescent="0.5">
      <c r="A17" s="469" t="s">
        <v>34</v>
      </c>
      <c r="B17" s="467"/>
      <c r="C17" s="468"/>
      <c r="D17" s="95">
        <f>SUM(D8:D16)</f>
        <v>519793</v>
      </c>
      <c r="E17" s="95">
        <f>SUM(E8:E16)</f>
        <v>317793</v>
      </c>
      <c r="F17" s="95">
        <f>SUM(F8:F16)</f>
        <v>202000</v>
      </c>
      <c r="G17" s="95">
        <f t="shared" si="0"/>
        <v>519793</v>
      </c>
    </row>
    <row r="18" spans="1:7" ht="24" x14ac:dyDescent="0.55000000000000004">
      <c r="A18" s="22"/>
      <c r="B18" s="22"/>
      <c r="C18" s="22"/>
      <c r="D18" s="22"/>
      <c r="E18" s="22"/>
      <c r="F18" s="22"/>
      <c r="G18" s="22"/>
    </row>
    <row r="19" spans="1:7" ht="24" x14ac:dyDescent="0.55000000000000004">
      <c r="A19" s="22"/>
      <c r="B19" s="22"/>
      <c r="C19" s="22"/>
      <c r="D19" s="22"/>
      <c r="E19" s="22"/>
      <c r="F19" s="22"/>
      <c r="G19" s="22"/>
    </row>
    <row r="20" spans="1:7" ht="24" x14ac:dyDescent="0.55000000000000004">
      <c r="A20" s="22"/>
      <c r="B20" s="22"/>
      <c r="C20" s="22"/>
      <c r="D20" s="22"/>
      <c r="E20" s="22"/>
      <c r="F20" s="22"/>
      <c r="G20" s="22"/>
    </row>
    <row r="21" spans="1:7" ht="24" x14ac:dyDescent="0.55000000000000004">
      <c r="A21" s="22"/>
      <c r="B21" s="22"/>
      <c r="C21" s="22"/>
      <c r="D21" s="22"/>
      <c r="E21" s="22"/>
      <c r="F21" s="22"/>
      <c r="G21" s="22"/>
    </row>
    <row r="22" spans="1:7" ht="24" x14ac:dyDescent="0.55000000000000004">
      <c r="A22" s="22"/>
      <c r="B22" s="22"/>
      <c r="C22" s="22"/>
      <c r="D22" s="22"/>
      <c r="E22" s="22"/>
      <c r="F22" s="22"/>
      <c r="G22" s="22"/>
    </row>
    <row r="23" spans="1:7" ht="24" x14ac:dyDescent="0.55000000000000004">
      <c r="A23" s="22"/>
      <c r="B23" s="22"/>
      <c r="C23" s="22"/>
      <c r="D23" s="22"/>
      <c r="E23" s="22"/>
      <c r="F23" s="22"/>
      <c r="G23" s="22"/>
    </row>
    <row r="24" spans="1:7" ht="24" x14ac:dyDescent="0.55000000000000004">
      <c r="A24" s="22"/>
      <c r="B24" s="22"/>
      <c r="C24" s="22"/>
      <c r="D24" s="22"/>
      <c r="E24" s="22"/>
      <c r="F24" s="22"/>
      <c r="G24" s="22"/>
    </row>
    <row r="25" spans="1:7" ht="24" x14ac:dyDescent="0.55000000000000004">
      <c r="A25" s="22"/>
      <c r="B25" s="22"/>
      <c r="C25" s="22"/>
      <c r="D25" s="22"/>
      <c r="E25" s="22"/>
      <c r="F25" s="22"/>
      <c r="G25" s="22"/>
    </row>
    <row r="26" spans="1:7" ht="24" x14ac:dyDescent="0.55000000000000004">
      <c r="A26" s="22"/>
      <c r="B26" s="22"/>
      <c r="C26" s="22"/>
      <c r="D26" s="22"/>
      <c r="E26" s="22"/>
      <c r="F26" s="22"/>
      <c r="G26" s="22"/>
    </row>
    <row r="27" spans="1:7" ht="24" x14ac:dyDescent="0.55000000000000004">
      <c r="A27" s="22"/>
      <c r="B27" s="22"/>
      <c r="C27" s="22"/>
      <c r="D27" s="22"/>
      <c r="E27" s="22"/>
      <c r="F27" s="22"/>
      <c r="G27" s="22"/>
    </row>
    <row r="28" spans="1:7" ht="24" x14ac:dyDescent="0.55000000000000004">
      <c r="A28" s="22"/>
      <c r="B28" s="22"/>
      <c r="C28" s="22"/>
      <c r="D28" s="22"/>
      <c r="E28" s="22"/>
      <c r="F28" s="22"/>
      <c r="G28" s="22"/>
    </row>
    <row r="29" spans="1:7" ht="24" x14ac:dyDescent="0.55000000000000004">
      <c r="A29" s="22"/>
      <c r="B29" s="22"/>
      <c r="C29" s="22"/>
      <c r="D29" s="22"/>
      <c r="E29" s="22"/>
      <c r="F29" s="22"/>
      <c r="G29" s="22"/>
    </row>
    <row r="30" spans="1:7" ht="24" x14ac:dyDescent="0.55000000000000004">
      <c r="A30" s="22"/>
      <c r="B30" s="22"/>
      <c r="C30" s="22"/>
      <c r="D30" s="22"/>
      <c r="E30" s="22"/>
      <c r="F30" s="22"/>
      <c r="G30" s="22"/>
    </row>
    <row r="31" spans="1:7" ht="24" x14ac:dyDescent="0.55000000000000004">
      <c r="A31" s="22"/>
      <c r="B31" s="22"/>
      <c r="C31" s="22"/>
      <c r="D31" s="22"/>
      <c r="E31" s="22"/>
      <c r="F31" s="22"/>
      <c r="G31" s="22"/>
    </row>
  </sheetData>
  <mergeCells count="12">
    <mergeCell ref="A8:A9"/>
    <mergeCell ref="A10:A13"/>
    <mergeCell ref="A14:A15"/>
    <mergeCell ref="A17:C17"/>
    <mergeCell ref="A2:G2"/>
    <mergeCell ref="A3:G3"/>
    <mergeCell ref="A4:G4"/>
    <mergeCell ref="A5:A7"/>
    <mergeCell ref="B5:B7"/>
    <mergeCell ref="C5:C7"/>
    <mergeCell ref="D5:D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18" sqref="E18"/>
    </sheetView>
  </sheetViews>
  <sheetFormatPr defaultRowHeight="17.25" x14ac:dyDescent="0.4"/>
  <cols>
    <col min="1" max="1" width="12.25" style="23" customWidth="1"/>
    <col min="2" max="2" width="20" style="23" customWidth="1"/>
    <col min="3" max="3" width="15.375" style="23" customWidth="1"/>
    <col min="4" max="4" width="15.125" style="23" customWidth="1"/>
    <col min="5" max="5" width="20.75" style="23" customWidth="1"/>
    <col min="6" max="6" width="18.25" style="23" customWidth="1"/>
    <col min="7" max="7" width="18" style="23" customWidth="1"/>
    <col min="8" max="16384" width="9" style="23"/>
  </cols>
  <sheetData>
    <row r="1" spans="1:8" ht="24" x14ac:dyDescent="0.55000000000000004">
      <c r="A1" s="22"/>
      <c r="B1" s="22"/>
      <c r="C1" s="22"/>
      <c r="D1" s="22"/>
      <c r="E1" s="22"/>
      <c r="F1" s="22"/>
      <c r="G1" s="22"/>
    </row>
    <row r="2" spans="1:8" ht="21.75" x14ac:dyDescent="0.5">
      <c r="A2" s="466" t="s">
        <v>295</v>
      </c>
      <c r="B2" s="466"/>
      <c r="C2" s="466"/>
      <c r="D2" s="466"/>
      <c r="E2" s="466"/>
      <c r="F2" s="466"/>
      <c r="G2" s="466"/>
      <c r="H2" s="385"/>
    </row>
    <row r="3" spans="1:8" ht="21.75" x14ac:dyDescent="0.5">
      <c r="A3" s="466" t="s">
        <v>118</v>
      </c>
      <c r="B3" s="466"/>
      <c r="C3" s="466"/>
      <c r="D3" s="466"/>
      <c r="E3" s="466"/>
      <c r="F3" s="466"/>
      <c r="G3" s="466"/>
    </row>
    <row r="4" spans="1:8" ht="21.75" x14ac:dyDescent="0.5">
      <c r="A4" s="488" t="s">
        <v>264</v>
      </c>
      <c r="B4" s="488"/>
      <c r="C4" s="488"/>
      <c r="D4" s="488"/>
      <c r="E4" s="488"/>
      <c r="F4" s="488"/>
      <c r="G4" s="488"/>
    </row>
    <row r="5" spans="1:8" ht="21.75" x14ac:dyDescent="0.5">
      <c r="A5" s="492" t="s">
        <v>57</v>
      </c>
      <c r="B5" s="492" t="s">
        <v>40</v>
      </c>
      <c r="C5" s="492" t="s">
        <v>37</v>
      </c>
      <c r="D5" s="492" t="s">
        <v>58</v>
      </c>
      <c r="E5" s="265" t="s">
        <v>75</v>
      </c>
      <c r="F5" s="96" t="s">
        <v>121</v>
      </c>
      <c r="G5" s="492" t="s">
        <v>34</v>
      </c>
    </row>
    <row r="6" spans="1:8" ht="21.75" x14ac:dyDescent="0.5">
      <c r="A6" s="497"/>
      <c r="B6" s="497"/>
      <c r="C6" s="497"/>
      <c r="D6" s="497"/>
      <c r="E6" s="268" t="s">
        <v>119</v>
      </c>
      <c r="F6" s="104" t="s">
        <v>122</v>
      </c>
      <c r="G6" s="497"/>
    </row>
    <row r="7" spans="1:8" ht="21.75" x14ac:dyDescent="0.5">
      <c r="A7" s="493"/>
      <c r="B7" s="493"/>
      <c r="C7" s="493"/>
      <c r="D7" s="493"/>
      <c r="E7" s="266" t="s">
        <v>120</v>
      </c>
      <c r="F7" s="97"/>
      <c r="G7" s="493"/>
    </row>
    <row r="8" spans="1:8" ht="21.75" x14ac:dyDescent="0.5">
      <c r="A8" s="489" t="s">
        <v>62</v>
      </c>
      <c r="B8" s="98" t="s">
        <v>63</v>
      </c>
      <c r="C8" s="98" t="s">
        <v>60</v>
      </c>
      <c r="D8" s="99">
        <v>0</v>
      </c>
      <c r="E8" s="99">
        <v>0</v>
      </c>
      <c r="F8" s="100">
        <v>0</v>
      </c>
      <c r="G8" s="95">
        <f t="shared" ref="G8:G14" si="0">SUM(E8:F8)</f>
        <v>0</v>
      </c>
    </row>
    <row r="9" spans="1:8" ht="21.75" x14ac:dyDescent="0.5">
      <c r="A9" s="490"/>
      <c r="B9" s="98" t="s">
        <v>64</v>
      </c>
      <c r="C9" s="98" t="s">
        <v>60</v>
      </c>
      <c r="D9" s="99">
        <v>0</v>
      </c>
      <c r="E9" s="99">
        <v>0</v>
      </c>
      <c r="F9" s="99">
        <v>0</v>
      </c>
      <c r="G9" s="95">
        <f t="shared" si="0"/>
        <v>0</v>
      </c>
    </row>
    <row r="10" spans="1:8" ht="21.75" x14ac:dyDescent="0.5">
      <c r="A10" s="489" t="s">
        <v>65</v>
      </c>
      <c r="B10" s="98" t="s">
        <v>66</v>
      </c>
      <c r="C10" s="98" t="s">
        <v>60</v>
      </c>
      <c r="D10" s="99">
        <v>0</v>
      </c>
      <c r="E10" s="99">
        <v>0</v>
      </c>
      <c r="F10" s="99">
        <v>0</v>
      </c>
      <c r="G10" s="95">
        <f t="shared" si="0"/>
        <v>0</v>
      </c>
    </row>
    <row r="11" spans="1:8" ht="21.75" x14ac:dyDescent="0.5">
      <c r="A11" s="491"/>
      <c r="B11" s="98" t="s">
        <v>67</v>
      </c>
      <c r="C11" s="98" t="s">
        <v>60</v>
      </c>
      <c r="D11" s="99">
        <v>0</v>
      </c>
      <c r="E11" s="99">
        <v>0</v>
      </c>
      <c r="F11" s="99">
        <v>0</v>
      </c>
      <c r="G11" s="95">
        <f t="shared" si="0"/>
        <v>0</v>
      </c>
    </row>
    <row r="12" spans="1:8" ht="21.75" x14ac:dyDescent="0.5">
      <c r="A12" s="491"/>
      <c r="B12" s="98" t="s">
        <v>68</v>
      </c>
      <c r="C12" s="98" t="s">
        <v>60</v>
      </c>
      <c r="D12" s="99">
        <v>0</v>
      </c>
      <c r="E12" s="99">
        <v>0</v>
      </c>
      <c r="F12" s="99">
        <v>0</v>
      </c>
      <c r="G12" s="95">
        <f t="shared" si="0"/>
        <v>0</v>
      </c>
    </row>
    <row r="13" spans="1:8" ht="21.75" x14ac:dyDescent="0.5">
      <c r="A13" s="490"/>
      <c r="B13" s="98" t="s">
        <v>69</v>
      </c>
      <c r="C13" s="98" t="s">
        <v>60</v>
      </c>
      <c r="D13" s="99">
        <v>0</v>
      </c>
      <c r="E13" s="99">
        <v>0</v>
      </c>
      <c r="F13" s="99">
        <v>0</v>
      </c>
      <c r="G13" s="95">
        <f t="shared" si="0"/>
        <v>0</v>
      </c>
    </row>
    <row r="14" spans="1:8" ht="21.75" x14ac:dyDescent="0.5">
      <c r="A14" s="489" t="s">
        <v>70</v>
      </c>
      <c r="B14" s="98" t="s">
        <v>71</v>
      </c>
      <c r="C14" s="98" t="s">
        <v>60</v>
      </c>
      <c r="D14" s="99">
        <v>0</v>
      </c>
      <c r="E14" s="99">
        <v>0</v>
      </c>
      <c r="F14" s="99">
        <v>0</v>
      </c>
      <c r="G14" s="95">
        <f t="shared" si="0"/>
        <v>0</v>
      </c>
    </row>
    <row r="15" spans="1:8" ht="21.75" x14ac:dyDescent="0.5">
      <c r="A15" s="491"/>
      <c r="B15" s="98" t="s">
        <v>72</v>
      </c>
      <c r="C15" s="98" t="s">
        <v>60</v>
      </c>
      <c r="D15" s="99">
        <v>0</v>
      </c>
      <c r="E15" s="99">
        <v>0</v>
      </c>
      <c r="F15" s="99">
        <v>0</v>
      </c>
      <c r="G15" s="95">
        <f>SUM(E15:F15)</f>
        <v>0</v>
      </c>
    </row>
    <row r="16" spans="1:8" ht="21.75" x14ac:dyDescent="0.5">
      <c r="A16" s="98" t="s">
        <v>73</v>
      </c>
      <c r="B16" s="98" t="s">
        <v>74</v>
      </c>
      <c r="C16" s="98" t="s">
        <v>60</v>
      </c>
      <c r="D16" s="99">
        <v>0</v>
      </c>
      <c r="E16" s="99">
        <v>0</v>
      </c>
      <c r="F16" s="99">
        <v>0</v>
      </c>
      <c r="G16" s="95">
        <f>SUM(E16:F16)</f>
        <v>0</v>
      </c>
    </row>
    <row r="17" spans="1:7" ht="21.75" x14ac:dyDescent="0.5">
      <c r="A17" s="469" t="s">
        <v>34</v>
      </c>
      <c r="B17" s="467"/>
      <c r="C17" s="468"/>
      <c r="D17" s="95">
        <f>SUM(D8:D16)</f>
        <v>0</v>
      </c>
      <c r="E17" s="95">
        <f>SUM(E8:E16)</f>
        <v>0</v>
      </c>
      <c r="F17" s="95">
        <f>SUM(F8:F16)</f>
        <v>0</v>
      </c>
      <c r="G17" s="95">
        <f>SUM(E17:F17)</f>
        <v>0</v>
      </c>
    </row>
    <row r="18" spans="1:7" ht="24" x14ac:dyDescent="0.55000000000000004">
      <c r="A18" s="22"/>
      <c r="B18" s="22"/>
      <c r="C18" s="22"/>
      <c r="D18" s="22"/>
      <c r="E18" s="22"/>
      <c r="F18" s="22"/>
      <c r="G18" s="22"/>
    </row>
    <row r="19" spans="1:7" ht="24" x14ac:dyDescent="0.55000000000000004">
      <c r="A19" s="22"/>
      <c r="B19" s="22"/>
      <c r="C19" s="22"/>
      <c r="D19" s="22"/>
      <c r="E19" s="22"/>
      <c r="F19" s="22"/>
      <c r="G19" s="22"/>
    </row>
    <row r="20" spans="1:7" ht="24" x14ac:dyDescent="0.55000000000000004">
      <c r="A20" s="22"/>
      <c r="B20" s="22"/>
      <c r="C20" s="22"/>
      <c r="D20" s="22"/>
      <c r="E20" s="22"/>
      <c r="F20" s="22"/>
      <c r="G20" s="22"/>
    </row>
    <row r="21" spans="1:7" ht="24" x14ac:dyDescent="0.55000000000000004">
      <c r="A21" s="22"/>
      <c r="B21" s="22"/>
      <c r="C21" s="22"/>
      <c r="D21" s="22"/>
      <c r="E21" s="22"/>
      <c r="F21" s="22"/>
      <c r="G21" s="22"/>
    </row>
    <row r="22" spans="1:7" ht="24" x14ac:dyDescent="0.55000000000000004">
      <c r="A22" s="22"/>
      <c r="B22" s="22"/>
      <c r="C22" s="22"/>
      <c r="D22" s="22"/>
      <c r="E22" s="22"/>
      <c r="F22" s="22"/>
      <c r="G22" s="22"/>
    </row>
    <row r="23" spans="1:7" ht="24" x14ac:dyDescent="0.55000000000000004">
      <c r="A23" s="22"/>
      <c r="B23" s="22"/>
      <c r="C23" s="22"/>
      <c r="D23" s="22"/>
      <c r="E23" s="22"/>
      <c r="F23" s="22"/>
      <c r="G23" s="22"/>
    </row>
    <row r="24" spans="1:7" ht="24" x14ac:dyDescent="0.55000000000000004">
      <c r="A24" s="22"/>
      <c r="B24" s="22"/>
      <c r="C24" s="22"/>
      <c r="D24" s="22"/>
      <c r="E24" s="22"/>
      <c r="F24" s="22"/>
      <c r="G24" s="22"/>
    </row>
    <row r="25" spans="1:7" ht="24" x14ac:dyDescent="0.55000000000000004">
      <c r="A25" s="22"/>
      <c r="B25" s="22"/>
      <c r="C25" s="22"/>
      <c r="D25" s="22"/>
      <c r="E25" s="22"/>
      <c r="F25" s="22"/>
      <c r="G25" s="22"/>
    </row>
    <row r="26" spans="1:7" ht="24" x14ac:dyDescent="0.55000000000000004">
      <c r="A26" s="22"/>
      <c r="B26" s="22"/>
      <c r="C26" s="22"/>
      <c r="D26" s="22"/>
      <c r="E26" s="22"/>
      <c r="F26" s="22"/>
      <c r="G26" s="22"/>
    </row>
    <row r="27" spans="1:7" ht="24" x14ac:dyDescent="0.55000000000000004">
      <c r="A27" s="22"/>
      <c r="B27" s="22"/>
      <c r="C27" s="22"/>
      <c r="D27" s="22"/>
      <c r="E27" s="22"/>
      <c r="F27" s="22"/>
      <c r="G27" s="22"/>
    </row>
    <row r="28" spans="1:7" ht="24" x14ac:dyDescent="0.55000000000000004">
      <c r="A28" s="22"/>
      <c r="B28" s="22"/>
      <c r="C28" s="22"/>
      <c r="D28" s="22"/>
      <c r="E28" s="22"/>
      <c r="F28" s="22"/>
      <c r="G28" s="22"/>
    </row>
    <row r="29" spans="1:7" ht="24" x14ac:dyDescent="0.55000000000000004">
      <c r="A29" s="22"/>
      <c r="B29" s="22"/>
      <c r="C29" s="22"/>
      <c r="D29" s="22"/>
      <c r="E29" s="22"/>
      <c r="F29" s="22"/>
      <c r="G29" s="22"/>
    </row>
    <row r="30" spans="1:7" ht="24" x14ac:dyDescent="0.55000000000000004">
      <c r="A30" s="22"/>
      <c r="B30" s="22"/>
      <c r="C30" s="22"/>
      <c r="D30" s="22"/>
      <c r="E30" s="22"/>
      <c r="F30" s="22"/>
      <c r="G30" s="22"/>
    </row>
    <row r="31" spans="1:7" ht="24" x14ac:dyDescent="0.55000000000000004">
      <c r="A31" s="22"/>
      <c r="B31" s="22"/>
      <c r="C31" s="22"/>
      <c r="D31" s="22"/>
      <c r="E31" s="22"/>
      <c r="F31" s="22"/>
      <c r="G31" s="22"/>
    </row>
    <row r="32" spans="1:7" ht="24" x14ac:dyDescent="0.55000000000000004">
      <c r="A32" s="22"/>
      <c r="B32" s="22"/>
      <c r="C32" s="22"/>
      <c r="D32" s="22"/>
      <c r="E32" s="22"/>
      <c r="F32" s="22"/>
      <c r="G32" s="22"/>
    </row>
    <row r="33" spans="1:7" ht="24" x14ac:dyDescent="0.55000000000000004">
      <c r="A33" s="22"/>
      <c r="B33" s="22"/>
      <c r="C33" s="22"/>
      <c r="D33" s="22"/>
      <c r="E33" s="22"/>
      <c r="F33" s="22"/>
      <c r="G33" s="22"/>
    </row>
  </sheetData>
  <mergeCells count="12">
    <mergeCell ref="A8:A9"/>
    <mergeCell ref="A10:A13"/>
    <mergeCell ref="A14:A15"/>
    <mergeCell ref="A17:C17"/>
    <mergeCell ref="A2:G2"/>
    <mergeCell ref="A3:G3"/>
    <mergeCell ref="A4:G4"/>
    <mergeCell ref="A5:A7"/>
    <mergeCell ref="B5:B7"/>
    <mergeCell ref="C5:C7"/>
    <mergeCell ref="D5:D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3" sqref="D13"/>
    </sheetView>
  </sheetViews>
  <sheetFormatPr defaultRowHeight="17.25" x14ac:dyDescent="0.4"/>
  <cols>
    <col min="1" max="1" width="12.25" style="23" customWidth="1"/>
    <col min="2" max="2" width="20" style="23" customWidth="1"/>
    <col min="3" max="3" width="15.375" style="23" customWidth="1"/>
    <col min="4" max="4" width="15.125" style="23" customWidth="1"/>
    <col min="5" max="5" width="20.75" style="23" customWidth="1"/>
    <col min="6" max="6" width="18.25" style="23" customWidth="1"/>
    <col min="7" max="7" width="18" style="23" customWidth="1"/>
    <col min="8" max="16384" width="9" style="23"/>
  </cols>
  <sheetData>
    <row r="1" spans="1:7" ht="24" x14ac:dyDescent="0.55000000000000004">
      <c r="A1" s="22"/>
      <c r="B1" s="22"/>
      <c r="C1" s="22"/>
      <c r="D1" s="22"/>
      <c r="E1" s="22"/>
      <c r="F1" s="22"/>
      <c r="G1" s="22"/>
    </row>
    <row r="2" spans="1:7" ht="21.75" x14ac:dyDescent="0.5">
      <c r="A2" s="466" t="s">
        <v>295</v>
      </c>
      <c r="B2" s="466"/>
      <c r="C2" s="466"/>
      <c r="D2" s="466"/>
      <c r="E2" s="466"/>
      <c r="F2" s="466"/>
      <c r="G2" s="466"/>
    </row>
    <row r="3" spans="1:7" ht="21.75" x14ac:dyDescent="0.5">
      <c r="A3" s="466" t="s">
        <v>123</v>
      </c>
      <c r="B3" s="466"/>
      <c r="C3" s="466"/>
      <c r="D3" s="466"/>
      <c r="E3" s="466"/>
      <c r="F3" s="466"/>
      <c r="G3" s="466"/>
    </row>
    <row r="4" spans="1:7" ht="21.75" x14ac:dyDescent="0.5">
      <c r="A4" s="488" t="s">
        <v>264</v>
      </c>
      <c r="B4" s="488"/>
      <c r="C4" s="488"/>
      <c r="D4" s="488"/>
      <c r="E4" s="488"/>
      <c r="F4" s="488"/>
      <c r="G4" s="488"/>
    </row>
    <row r="5" spans="1:7" ht="21.75" x14ac:dyDescent="0.5">
      <c r="A5" s="492" t="s">
        <v>57</v>
      </c>
      <c r="B5" s="492" t="s">
        <v>40</v>
      </c>
      <c r="C5" s="492" t="s">
        <v>37</v>
      </c>
      <c r="D5" s="492" t="s">
        <v>58</v>
      </c>
      <c r="E5" s="492" t="s">
        <v>124</v>
      </c>
      <c r="F5" s="96" t="s">
        <v>125</v>
      </c>
      <c r="G5" s="492" t="s">
        <v>34</v>
      </c>
    </row>
    <row r="6" spans="1:7" ht="21.75" x14ac:dyDescent="0.5">
      <c r="A6" s="497"/>
      <c r="B6" s="497"/>
      <c r="C6" s="497"/>
      <c r="D6" s="497"/>
      <c r="E6" s="493"/>
      <c r="F6" s="97" t="s">
        <v>126</v>
      </c>
      <c r="G6" s="497"/>
    </row>
    <row r="7" spans="1:7" ht="21.75" x14ac:dyDescent="0.5">
      <c r="A7" s="489" t="s">
        <v>62</v>
      </c>
      <c r="B7" s="98" t="s">
        <v>63</v>
      </c>
      <c r="C7" s="98" t="s">
        <v>60</v>
      </c>
      <c r="D7" s="99">
        <v>0</v>
      </c>
      <c r="E7" s="99">
        <v>0</v>
      </c>
      <c r="F7" s="100">
        <v>0</v>
      </c>
      <c r="G7" s="95">
        <f t="shared" ref="G7:G16" si="0">SUM(E7:F7)</f>
        <v>0</v>
      </c>
    </row>
    <row r="8" spans="1:7" ht="21.75" x14ac:dyDescent="0.5">
      <c r="A8" s="490"/>
      <c r="B8" s="98" t="s">
        <v>64</v>
      </c>
      <c r="C8" s="98" t="s">
        <v>60</v>
      </c>
      <c r="D8" s="99">
        <v>0</v>
      </c>
      <c r="E8" s="99">
        <v>0</v>
      </c>
      <c r="F8" s="99">
        <v>0</v>
      </c>
      <c r="G8" s="95">
        <f t="shared" si="0"/>
        <v>0</v>
      </c>
    </row>
    <row r="9" spans="1:7" ht="21.75" x14ac:dyDescent="0.5">
      <c r="A9" s="489" t="s">
        <v>65</v>
      </c>
      <c r="B9" s="98" t="s">
        <v>66</v>
      </c>
      <c r="C9" s="98" t="s">
        <v>60</v>
      </c>
      <c r="D9" s="99">
        <v>0</v>
      </c>
      <c r="E9" s="99">
        <v>0</v>
      </c>
      <c r="F9" s="99">
        <v>0</v>
      </c>
      <c r="G9" s="95">
        <f t="shared" si="0"/>
        <v>0</v>
      </c>
    </row>
    <row r="10" spans="1:7" ht="21.75" x14ac:dyDescent="0.5">
      <c r="A10" s="491"/>
      <c r="B10" s="98" t="s">
        <v>67</v>
      </c>
      <c r="C10" s="98" t="s">
        <v>60</v>
      </c>
      <c r="D10" s="99">
        <v>0</v>
      </c>
      <c r="E10" s="99">
        <v>0</v>
      </c>
      <c r="F10" s="99">
        <v>0</v>
      </c>
      <c r="G10" s="95">
        <f t="shared" si="0"/>
        <v>0</v>
      </c>
    </row>
    <row r="11" spans="1:7" ht="21.75" x14ac:dyDescent="0.5">
      <c r="A11" s="491"/>
      <c r="B11" s="98" t="s">
        <v>68</v>
      </c>
      <c r="C11" s="98" t="s">
        <v>60</v>
      </c>
      <c r="D11" s="99">
        <v>0</v>
      </c>
      <c r="E11" s="99">
        <v>0</v>
      </c>
      <c r="F11" s="99">
        <v>0</v>
      </c>
      <c r="G11" s="95">
        <f t="shared" si="0"/>
        <v>0</v>
      </c>
    </row>
    <row r="12" spans="1:7" ht="21.75" x14ac:dyDescent="0.5">
      <c r="A12" s="490"/>
      <c r="B12" s="98" t="s">
        <v>69</v>
      </c>
      <c r="C12" s="98" t="s">
        <v>60</v>
      </c>
      <c r="D12" s="99">
        <v>0</v>
      </c>
      <c r="E12" s="99">
        <v>0</v>
      </c>
      <c r="F12" s="99">
        <v>0</v>
      </c>
      <c r="G12" s="95">
        <f t="shared" si="0"/>
        <v>0</v>
      </c>
    </row>
    <row r="13" spans="1:7" ht="21.75" x14ac:dyDescent="0.5">
      <c r="A13" s="489" t="s">
        <v>70</v>
      </c>
      <c r="B13" s="98" t="s">
        <v>71</v>
      </c>
      <c r="C13" s="98" t="s">
        <v>60</v>
      </c>
      <c r="D13" s="99">
        <v>0</v>
      </c>
      <c r="E13" s="99">
        <v>0</v>
      </c>
      <c r="F13" s="99">
        <v>0</v>
      </c>
      <c r="G13" s="95">
        <f t="shared" si="0"/>
        <v>0</v>
      </c>
    </row>
    <row r="14" spans="1:7" ht="21.75" x14ac:dyDescent="0.5">
      <c r="A14" s="490"/>
      <c r="B14" s="98" t="s">
        <v>72</v>
      </c>
      <c r="C14" s="98" t="s">
        <v>60</v>
      </c>
      <c r="D14" s="99">
        <v>0</v>
      </c>
      <c r="E14" s="99">
        <v>0</v>
      </c>
      <c r="F14" s="99">
        <v>0</v>
      </c>
      <c r="G14" s="95">
        <f t="shared" si="0"/>
        <v>0</v>
      </c>
    </row>
    <row r="15" spans="1:7" ht="21.75" x14ac:dyDescent="0.5">
      <c r="A15" s="98" t="s">
        <v>73</v>
      </c>
      <c r="B15" s="98" t="s">
        <v>74</v>
      </c>
      <c r="C15" s="98" t="s">
        <v>60</v>
      </c>
      <c r="D15" s="99">
        <v>0</v>
      </c>
      <c r="E15" s="99">
        <v>0</v>
      </c>
      <c r="F15" s="99">
        <v>0</v>
      </c>
      <c r="G15" s="95">
        <f t="shared" si="0"/>
        <v>0</v>
      </c>
    </row>
    <row r="16" spans="1:7" ht="21.75" x14ac:dyDescent="0.5">
      <c r="A16" s="469" t="s">
        <v>34</v>
      </c>
      <c r="B16" s="467"/>
      <c r="C16" s="468"/>
      <c r="D16" s="95">
        <f>SUM(D7:D15)</f>
        <v>0</v>
      </c>
      <c r="E16" s="95">
        <f>SUM(E7:E15)</f>
        <v>0</v>
      </c>
      <c r="F16" s="95">
        <f>SUM(F7:F15)</f>
        <v>0</v>
      </c>
      <c r="G16" s="95">
        <f t="shared" si="0"/>
        <v>0</v>
      </c>
    </row>
    <row r="17" spans="1:7" ht="24" x14ac:dyDescent="0.55000000000000004">
      <c r="A17" s="22"/>
      <c r="B17" s="22"/>
      <c r="C17" s="22"/>
      <c r="D17" s="22"/>
      <c r="E17" s="22"/>
      <c r="F17" s="22"/>
      <c r="G17" s="22"/>
    </row>
    <row r="18" spans="1:7" ht="24" x14ac:dyDescent="0.55000000000000004">
      <c r="A18" s="22"/>
      <c r="B18" s="22"/>
      <c r="C18" s="22"/>
      <c r="D18" s="22"/>
      <c r="E18" s="22"/>
      <c r="F18" s="22"/>
      <c r="G18" s="22"/>
    </row>
    <row r="19" spans="1:7" ht="24" x14ac:dyDescent="0.55000000000000004">
      <c r="A19" s="22"/>
      <c r="B19" s="22"/>
      <c r="C19" s="22"/>
      <c r="D19" s="22"/>
      <c r="E19" s="22"/>
      <c r="F19" s="22"/>
      <c r="G19" s="22"/>
    </row>
    <row r="20" spans="1:7" ht="24" x14ac:dyDescent="0.55000000000000004">
      <c r="A20" s="22"/>
      <c r="B20" s="22"/>
      <c r="C20" s="22"/>
      <c r="D20" s="22"/>
      <c r="E20" s="22"/>
      <c r="F20" s="22"/>
      <c r="G20" s="22"/>
    </row>
    <row r="21" spans="1:7" ht="24" x14ac:dyDescent="0.55000000000000004">
      <c r="A21" s="22"/>
      <c r="B21" s="22"/>
      <c r="C21" s="22"/>
      <c r="D21" s="22"/>
      <c r="E21" s="22"/>
      <c r="F21" s="22"/>
      <c r="G21" s="22"/>
    </row>
    <row r="22" spans="1:7" ht="24" x14ac:dyDescent="0.55000000000000004">
      <c r="A22" s="22"/>
      <c r="B22" s="22"/>
      <c r="C22" s="22"/>
      <c r="D22" s="22"/>
      <c r="E22" s="22"/>
      <c r="F22" s="22"/>
      <c r="G22" s="22"/>
    </row>
    <row r="23" spans="1:7" ht="24" x14ac:dyDescent="0.55000000000000004">
      <c r="A23" s="22"/>
      <c r="B23" s="22"/>
      <c r="C23" s="22"/>
      <c r="D23" s="22"/>
      <c r="E23" s="22"/>
      <c r="F23" s="22"/>
      <c r="G23" s="22"/>
    </row>
    <row r="24" spans="1:7" ht="24" x14ac:dyDescent="0.55000000000000004">
      <c r="A24" s="22"/>
      <c r="B24" s="22"/>
      <c r="C24" s="22"/>
      <c r="D24" s="22"/>
      <c r="E24" s="22"/>
      <c r="F24" s="22"/>
      <c r="G24" s="22"/>
    </row>
  </sheetData>
  <mergeCells count="13">
    <mergeCell ref="A7:A8"/>
    <mergeCell ref="A9:A12"/>
    <mergeCell ref="A13:A14"/>
    <mergeCell ref="A16:C16"/>
    <mergeCell ref="A2:G2"/>
    <mergeCell ref="A3:G3"/>
    <mergeCell ref="A4:G4"/>
    <mergeCell ref="A5:A6"/>
    <mergeCell ref="B5:B6"/>
    <mergeCell ref="C5:C6"/>
    <mergeCell ref="D5:D6"/>
    <mergeCell ref="E5:E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Normal="100" workbookViewId="0">
      <selection activeCell="N22" sqref="N22"/>
    </sheetView>
  </sheetViews>
  <sheetFormatPr defaultRowHeight="17.25" x14ac:dyDescent="0.4"/>
  <cols>
    <col min="1" max="1" width="8.75" style="23" customWidth="1"/>
    <col min="2" max="2" width="13" style="23" customWidth="1"/>
    <col min="3" max="3" width="12.125" style="23" customWidth="1"/>
    <col min="4" max="4" width="11.375" style="23" customWidth="1"/>
    <col min="5" max="5" width="9" style="23" customWidth="1"/>
    <col min="6" max="6" width="10.125" style="23" customWidth="1"/>
    <col min="7" max="7" width="9.75" style="23" customWidth="1"/>
    <col min="8" max="8" width="10.25" style="23" customWidth="1"/>
    <col min="9" max="9" width="8.625" style="23" customWidth="1"/>
    <col min="10" max="10" width="9.125" style="23" customWidth="1"/>
    <col min="11" max="11" width="9.875" style="23" customWidth="1"/>
    <col min="12" max="12" width="8.5" style="23" customWidth="1"/>
    <col min="13" max="13" width="10.625" style="23" customWidth="1"/>
    <col min="14" max="14" width="11.75" style="23" customWidth="1"/>
    <col min="15" max="16384" width="9" style="23"/>
  </cols>
  <sheetData>
    <row r="1" spans="1:14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4" ht="18.75" x14ac:dyDescent="0.4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8.75" x14ac:dyDescent="0.45">
      <c r="A3" s="502" t="s">
        <v>127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1:14" ht="18.75" x14ac:dyDescent="0.45">
      <c r="A4" s="503" t="s">
        <v>266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</row>
    <row r="5" spans="1:14" ht="18.75" x14ac:dyDescent="0.45">
      <c r="A5" s="504" t="s">
        <v>57</v>
      </c>
      <c r="B5" s="504" t="s">
        <v>40</v>
      </c>
      <c r="C5" s="504" t="s">
        <v>37</v>
      </c>
      <c r="D5" s="507" t="s">
        <v>38</v>
      </c>
      <c r="E5" s="508"/>
      <c r="F5" s="508"/>
      <c r="G5" s="508"/>
      <c r="H5" s="508"/>
      <c r="I5" s="508"/>
      <c r="J5" s="508"/>
      <c r="K5" s="508"/>
      <c r="L5" s="508"/>
      <c r="M5" s="508"/>
      <c r="N5" s="509"/>
    </row>
    <row r="6" spans="1:14" ht="18.75" x14ac:dyDescent="0.45">
      <c r="A6" s="505"/>
      <c r="B6" s="505"/>
      <c r="C6" s="505"/>
      <c r="D6" s="109" t="s">
        <v>128</v>
      </c>
      <c r="E6" s="109" t="s">
        <v>131</v>
      </c>
      <c r="F6" s="504" t="s">
        <v>134</v>
      </c>
      <c r="G6" s="504" t="s">
        <v>99</v>
      </c>
      <c r="H6" s="109"/>
      <c r="I6" s="109" t="s">
        <v>137</v>
      </c>
      <c r="J6" s="109" t="s">
        <v>140</v>
      </c>
      <c r="K6" s="109"/>
      <c r="L6" s="504" t="s">
        <v>143</v>
      </c>
      <c r="M6" s="504" t="s">
        <v>59</v>
      </c>
      <c r="N6" s="504" t="s">
        <v>34</v>
      </c>
    </row>
    <row r="7" spans="1:14" ht="18.75" x14ac:dyDescent="0.45">
      <c r="A7" s="505"/>
      <c r="B7" s="505"/>
      <c r="C7" s="505"/>
      <c r="D7" s="110" t="s">
        <v>129</v>
      </c>
      <c r="E7" s="110" t="s">
        <v>132</v>
      </c>
      <c r="F7" s="505"/>
      <c r="G7" s="505"/>
      <c r="H7" s="110" t="s">
        <v>135</v>
      </c>
      <c r="I7" s="110" t="s">
        <v>138</v>
      </c>
      <c r="J7" s="110" t="s">
        <v>116</v>
      </c>
      <c r="K7" s="110" t="s">
        <v>142</v>
      </c>
      <c r="L7" s="505"/>
      <c r="M7" s="505"/>
      <c r="N7" s="505"/>
    </row>
    <row r="8" spans="1:14" ht="18.75" x14ac:dyDescent="0.45">
      <c r="A8" s="505"/>
      <c r="B8" s="505"/>
      <c r="C8" s="505"/>
      <c r="D8" s="110" t="s">
        <v>130</v>
      </c>
      <c r="E8" s="110" t="s">
        <v>133</v>
      </c>
      <c r="F8" s="505"/>
      <c r="G8" s="505"/>
      <c r="H8" s="110" t="s">
        <v>136</v>
      </c>
      <c r="I8" s="110" t="s">
        <v>139</v>
      </c>
      <c r="J8" s="110" t="s">
        <v>141</v>
      </c>
      <c r="K8" s="110" t="s">
        <v>120</v>
      </c>
      <c r="L8" s="505"/>
      <c r="M8" s="505"/>
      <c r="N8" s="505"/>
    </row>
    <row r="9" spans="1:14" ht="18.75" x14ac:dyDescent="0.45">
      <c r="A9" s="506"/>
      <c r="B9" s="506"/>
      <c r="C9" s="506"/>
      <c r="D9" s="111"/>
      <c r="E9" s="111"/>
      <c r="F9" s="506"/>
      <c r="G9" s="506"/>
      <c r="H9" s="111"/>
      <c r="I9" s="111" t="s">
        <v>136</v>
      </c>
      <c r="J9" s="111" t="s">
        <v>114</v>
      </c>
      <c r="K9" s="111"/>
      <c r="L9" s="506"/>
      <c r="M9" s="506"/>
      <c r="N9" s="506"/>
    </row>
    <row r="10" spans="1:14" ht="18.75" x14ac:dyDescent="0.45">
      <c r="A10" s="284" t="s">
        <v>147</v>
      </c>
      <c r="B10" s="285"/>
      <c r="C10" s="285"/>
      <c r="D10" s="286"/>
      <c r="E10" s="286"/>
      <c r="F10" s="287"/>
      <c r="G10" s="287"/>
      <c r="H10" s="286"/>
      <c r="I10" s="286"/>
      <c r="J10" s="286"/>
      <c r="K10" s="286"/>
      <c r="L10" s="287"/>
      <c r="M10" s="287"/>
      <c r="N10" s="288"/>
    </row>
    <row r="11" spans="1:14" ht="18.75" x14ac:dyDescent="0.45">
      <c r="A11" s="504" t="s">
        <v>62</v>
      </c>
      <c r="B11" s="116" t="s">
        <v>145</v>
      </c>
      <c r="C11" s="116" t="s">
        <v>60</v>
      </c>
      <c r="D11" s="115">
        <v>2690880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f t="shared" ref="N11:N20" si="0">SUM(D11:M11)</f>
        <v>2690880</v>
      </c>
    </row>
    <row r="12" spans="1:14" ht="18.75" x14ac:dyDescent="0.45">
      <c r="A12" s="506"/>
      <c r="B12" s="289" t="s">
        <v>64</v>
      </c>
      <c r="C12" s="116" t="s">
        <v>60</v>
      </c>
      <c r="D12" s="115">
        <v>5994634</v>
      </c>
      <c r="E12" s="115">
        <v>0</v>
      </c>
      <c r="F12" s="115">
        <v>2660760</v>
      </c>
      <c r="G12" s="115">
        <v>0</v>
      </c>
      <c r="H12" s="115">
        <v>742620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f t="shared" si="0"/>
        <v>9398014</v>
      </c>
    </row>
    <row r="13" spans="1:14" ht="18.75" x14ac:dyDescent="0.45">
      <c r="A13" s="504" t="s">
        <v>65</v>
      </c>
      <c r="B13" s="112" t="s">
        <v>66</v>
      </c>
      <c r="C13" s="112" t="s">
        <v>60</v>
      </c>
      <c r="D13" s="113">
        <v>164900</v>
      </c>
      <c r="E13" s="115">
        <v>0</v>
      </c>
      <c r="F13" s="115">
        <v>20000</v>
      </c>
      <c r="G13" s="115">
        <v>0</v>
      </c>
      <c r="H13" s="115">
        <v>7700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f t="shared" si="0"/>
        <v>192600</v>
      </c>
    </row>
    <row r="14" spans="1:14" ht="18.75" x14ac:dyDescent="0.45">
      <c r="A14" s="505"/>
      <c r="B14" s="290" t="s">
        <v>67</v>
      </c>
      <c r="C14" s="291" t="s">
        <v>60</v>
      </c>
      <c r="D14" s="115">
        <v>1674029.24</v>
      </c>
      <c r="E14" s="115">
        <v>0</v>
      </c>
      <c r="F14" s="115">
        <v>919472</v>
      </c>
      <c r="G14" s="115">
        <v>790200</v>
      </c>
      <c r="H14" s="115">
        <v>275602</v>
      </c>
      <c r="I14" s="115">
        <v>105130</v>
      </c>
      <c r="J14" s="115">
        <v>289922</v>
      </c>
      <c r="K14" s="115">
        <v>0</v>
      </c>
      <c r="L14" s="115">
        <v>0</v>
      </c>
      <c r="M14" s="115">
        <v>0</v>
      </c>
      <c r="N14" s="115">
        <f t="shared" si="0"/>
        <v>4054355.24</v>
      </c>
    </row>
    <row r="15" spans="1:14" ht="18.75" x14ac:dyDescent="0.45">
      <c r="A15" s="505"/>
      <c r="B15" s="117" t="s">
        <v>68</v>
      </c>
      <c r="C15" s="291" t="s">
        <v>60</v>
      </c>
      <c r="D15" s="115">
        <v>585472</v>
      </c>
      <c r="E15" s="115">
        <v>20500</v>
      </c>
      <c r="F15" s="115">
        <v>704203.88</v>
      </c>
      <c r="G15" s="115">
        <v>337725</v>
      </c>
      <c r="H15" s="115">
        <v>259008</v>
      </c>
      <c r="I15" s="115">
        <v>0</v>
      </c>
      <c r="J15" s="115">
        <v>99871</v>
      </c>
      <c r="K15" s="115">
        <v>0</v>
      </c>
      <c r="L15" s="115">
        <v>0</v>
      </c>
      <c r="M15" s="115">
        <v>0</v>
      </c>
      <c r="N15" s="115">
        <f t="shared" si="0"/>
        <v>2006779.88</v>
      </c>
    </row>
    <row r="16" spans="1:14" ht="18.75" x14ac:dyDescent="0.45">
      <c r="A16" s="506"/>
      <c r="B16" s="116" t="s">
        <v>69</v>
      </c>
      <c r="C16" s="116" t="s">
        <v>60</v>
      </c>
      <c r="D16" s="115">
        <v>319413.69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f t="shared" si="0"/>
        <v>319413.69</v>
      </c>
    </row>
    <row r="17" spans="1:14" ht="18.75" x14ac:dyDescent="0.45">
      <c r="A17" s="504" t="s">
        <v>70</v>
      </c>
      <c r="B17" s="291" t="s">
        <v>71</v>
      </c>
      <c r="C17" s="116" t="s">
        <v>60</v>
      </c>
      <c r="D17" s="115">
        <v>113400</v>
      </c>
      <c r="E17" s="115">
        <v>0</v>
      </c>
      <c r="F17" s="115">
        <v>81900</v>
      </c>
      <c r="G17" s="115">
        <v>0</v>
      </c>
      <c r="H17" s="115">
        <v>33700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f t="shared" si="0"/>
        <v>229000</v>
      </c>
    </row>
    <row r="18" spans="1:14" ht="18.75" x14ac:dyDescent="0.45">
      <c r="A18" s="506"/>
      <c r="B18" s="292" t="s">
        <v>72</v>
      </c>
      <c r="C18" s="291" t="s">
        <v>60</v>
      </c>
      <c r="D18" s="115">
        <v>0</v>
      </c>
      <c r="E18" s="115">
        <v>0</v>
      </c>
      <c r="F18" s="115">
        <v>0</v>
      </c>
      <c r="G18" s="115">
        <v>0</v>
      </c>
      <c r="H18" s="115">
        <v>2384900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f t="shared" si="0"/>
        <v>2384900</v>
      </c>
    </row>
    <row r="19" spans="1:14" ht="18.75" x14ac:dyDescent="0.45">
      <c r="A19" s="290" t="s">
        <v>73</v>
      </c>
      <c r="B19" s="290" t="s">
        <v>74</v>
      </c>
      <c r="C19" s="116" t="s">
        <v>60</v>
      </c>
      <c r="D19" s="115">
        <v>36000</v>
      </c>
      <c r="E19" s="115">
        <v>10000</v>
      </c>
      <c r="F19" s="115">
        <v>1600000</v>
      </c>
      <c r="G19" s="115">
        <v>220000</v>
      </c>
      <c r="H19" s="115">
        <v>0</v>
      </c>
      <c r="I19" s="115">
        <v>125000</v>
      </c>
      <c r="J19" s="115">
        <v>130000</v>
      </c>
      <c r="K19" s="115">
        <v>0</v>
      </c>
      <c r="L19" s="115">
        <v>0</v>
      </c>
      <c r="M19" s="115">
        <v>0</v>
      </c>
      <c r="N19" s="115">
        <f t="shared" si="0"/>
        <v>2121000</v>
      </c>
    </row>
    <row r="20" spans="1:14" ht="18.75" x14ac:dyDescent="0.45">
      <c r="A20" s="290" t="s">
        <v>59</v>
      </c>
      <c r="B20" s="292" t="s">
        <v>59</v>
      </c>
      <c r="C20" s="291" t="s">
        <v>60</v>
      </c>
      <c r="D20" s="115"/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10216921</v>
      </c>
      <c r="N20" s="115">
        <f t="shared" si="0"/>
        <v>10216921</v>
      </c>
    </row>
    <row r="21" spans="1:14" ht="18.75" x14ac:dyDescent="0.45">
      <c r="A21" s="499" t="s">
        <v>34</v>
      </c>
      <c r="B21" s="500"/>
      <c r="C21" s="501"/>
      <c r="D21" s="119">
        <f t="shared" ref="D21:L21" si="1">SUM(D11:D20)</f>
        <v>11578728.93</v>
      </c>
      <c r="E21" s="119">
        <f t="shared" si="1"/>
        <v>30500</v>
      </c>
      <c r="F21" s="119">
        <f t="shared" si="1"/>
        <v>5986335.8799999999</v>
      </c>
      <c r="G21" s="119">
        <f t="shared" si="1"/>
        <v>1347925</v>
      </c>
      <c r="H21" s="119">
        <f t="shared" si="1"/>
        <v>3703530</v>
      </c>
      <c r="I21" s="119">
        <f t="shared" si="1"/>
        <v>230130</v>
      </c>
      <c r="J21" s="119">
        <f t="shared" si="1"/>
        <v>519793</v>
      </c>
      <c r="K21" s="119">
        <f t="shared" si="1"/>
        <v>0</v>
      </c>
      <c r="L21" s="119">
        <f t="shared" si="1"/>
        <v>0</v>
      </c>
      <c r="M21" s="119">
        <f>SUM(M10:M20)</f>
        <v>10216921</v>
      </c>
      <c r="N21" s="119">
        <f>SUM(N10:N20)</f>
        <v>33613863.810000002</v>
      </c>
    </row>
    <row r="22" spans="1:14" ht="18.75" x14ac:dyDescent="0.4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spans="1:14" ht="18.75" x14ac:dyDescent="0.45">
      <c r="A23" s="107"/>
      <c r="B23" s="107"/>
      <c r="C23" s="107"/>
      <c r="D23" s="107"/>
      <c r="E23" s="107"/>
      <c r="F23" s="107"/>
      <c r="G23" s="107"/>
      <c r="H23" s="108"/>
      <c r="I23" s="107"/>
      <c r="J23" s="107"/>
      <c r="K23" s="108"/>
      <c r="L23" s="107"/>
    </row>
    <row r="24" spans="1:14" ht="18.75" x14ac:dyDescent="0.4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4" ht="18.75" x14ac:dyDescent="0.4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4" ht="18.75" x14ac:dyDescent="0.4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4" ht="18.75" x14ac:dyDescent="0.4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4" ht="18.75" x14ac:dyDescent="0.4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4" ht="18.75" x14ac:dyDescent="0.4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4" ht="18.75" x14ac:dyDescent="0.4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ht="18.75" x14ac:dyDescent="0.4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ht="18.75" x14ac:dyDescent="0.4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1:12" ht="18.75" x14ac:dyDescent="0.4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1:12" ht="18.75" x14ac:dyDescent="0.4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1:12" ht="18.75" x14ac:dyDescent="0.4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  <row r="36" spans="1:12" ht="18.75" x14ac:dyDescent="0.4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</row>
  </sheetData>
  <mergeCells count="16">
    <mergeCell ref="A21:C21"/>
    <mergeCell ref="A2:N2"/>
    <mergeCell ref="A3:N3"/>
    <mergeCell ref="A4:N4"/>
    <mergeCell ref="A5:A9"/>
    <mergeCell ref="B5:B9"/>
    <mergeCell ref="C5:C9"/>
    <mergeCell ref="D5:N5"/>
    <mergeCell ref="F6:F9"/>
    <mergeCell ref="G6:G9"/>
    <mergeCell ref="L6:L9"/>
    <mergeCell ref="M6:M9"/>
    <mergeCell ref="N6:N9"/>
    <mergeCell ref="A11:A12"/>
    <mergeCell ref="A13:A16"/>
    <mergeCell ref="A17:A18"/>
  </mergeCells>
  <pageMargins left="3.937007874015748E-2" right="3.937007874015748E-2" top="3.937007874015748E-2" bottom="3.937007874015748E-2" header="0.31496062992125984" footer="0.31496062992125984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I24" sqref="I24"/>
    </sheetView>
  </sheetViews>
  <sheetFormatPr defaultRowHeight="17.25" x14ac:dyDescent="0.4"/>
  <cols>
    <col min="1" max="1" width="11.875" style="23" customWidth="1"/>
    <col min="2" max="2" width="16.75" style="23" customWidth="1"/>
    <col min="3" max="3" width="9.125" style="23" bestFit="1" customWidth="1"/>
    <col min="4" max="4" width="9.375" style="23" customWidth="1"/>
    <col min="5" max="5" width="9.75" style="23" customWidth="1"/>
    <col min="6" max="6" width="9" style="23"/>
    <col min="7" max="7" width="10.625" style="23" customWidth="1"/>
    <col min="8" max="8" width="8.25" style="23" customWidth="1"/>
    <col min="9" max="9" width="9" style="23"/>
    <col min="10" max="10" width="9.125" style="23" customWidth="1"/>
    <col min="11" max="11" width="7.75" style="23" customWidth="1"/>
    <col min="12" max="12" width="8.75" style="23" customWidth="1"/>
    <col min="13" max="13" width="8" style="23" customWidth="1"/>
    <col min="14" max="14" width="12.5" style="23" customWidth="1"/>
    <col min="15" max="16384" width="9" style="23"/>
  </cols>
  <sheetData>
    <row r="1" spans="1:14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 ht="18.75" x14ac:dyDescent="0.4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8.75" x14ac:dyDescent="0.45">
      <c r="A3" s="502" t="s">
        <v>146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1:14" ht="18.75" x14ac:dyDescent="0.45">
      <c r="A4" s="503" t="s">
        <v>267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</row>
    <row r="5" spans="1:14" ht="18.75" x14ac:dyDescent="0.45">
      <c r="A5" s="504" t="s">
        <v>57</v>
      </c>
      <c r="B5" s="504" t="s">
        <v>40</v>
      </c>
      <c r="C5" s="507" t="s">
        <v>38</v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9"/>
    </row>
    <row r="6" spans="1:14" ht="18.75" x14ac:dyDescent="0.45">
      <c r="A6" s="505"/>
      <c r="B6" s="505"/>
      <c r="C6" s="109" t="s">
        <v>128</v>
      </c>
      <c r="D6" s="109" t="s">
        <v>131</v>
      </c>
      <c r="E6" s="504" t="s">
        <v>134</v>
      </c>
      <c r="F6" s="504" t="s">
        <v>99</v>
      </c>
      <c r="G6" s="109"/>
      <c r="H6" s="109" t="s">
        <v>137</v>
      </c>
      <c r="I6" s="109" t="s">
        <v>140</v>
      </c>
      <c r="J6" s="109"/>
      <c r="K6" s="504" t="s">
        <v>143</v>
      </c>
      <c r="L6" s="504" t="s">
        <v>144</v>
      </c>
      <c r="M6" s="504" t="s">
        <v>59</v>
      </c>
      <c r="N6" s="504" t="s">
        <v>34</v>
      </c>
    </row>
    <row r="7" spans="1:14" ht="18.75" x14ac:dyDescent="0.45">
      <c r="A7" s="505"/>
      <c r="B7" s="505"/>
      <c r="C7" s="110" t="s">
        <v>129</v>
      </c>
      <c r="D7" s="110" t="s">
        <v>132</v>
      </c>
      <c r="E7" s="505"/>
      <c r="F7" s="505"/>
      <c r="G7" s="110" t="s">
        <v>135</v>
      </c>
      <c r="H7" s="110" t="s">
        <v>138</v>
      </c>
      <c r="I7" s="110" t="s">
        <v>116</v>
      </c>
      <c r="J7" s="110" t="s">
        <v>142</v>
      </c>
      <c r="K7" s="505"/>
      <c r="L7" s="505"/>
      <c r="M7" s="505"/>
      <c r="N7" s="505"/>
    </row>
    <row r="8" spans="1:14" ht="18.75" x14ac:dyDescent="0.45">
      <c r="A8" s="505"/>
      <c r="B8" s="505"/>
      <c r="C8" s="110" t="s">
        <v>130</v>
      </c>
      <c r="D8" s="110" t="s">
        <v>133</v>
      </c>
      <c r="E8" s="505"/>
      <c r="F8" s="505"/>
      <c r="G8" s="110" t="s">
        <v>136</v>
      </c>
      <c r="H8" s="110" t="s">
        <v>139</v>
      </c>
      <c r="I8" s="110" t="s">
        <v>141</v>
      </c>
      <c r="J8" s="110" t="s">
        <v>120</v>
      </c>
      <c r="K8" s="505"/>
      <c r="L8" s="505"/>
      <c r="M8" s="505"/>
      <c r="N8" s="505"/>
    </row>
    <row r="9" spans="1:14" ht="18.75" x14ac:dyDescent="0.45">
      <c r="A9" s="506"/>
      <c r="B9" s="506"/>
      <c r="C9" s="111"/>
      <c r="D9" s="111"/>
      <c r="E9" s="506"/>
      <c r="F9" s="506"/>
      <c r="G9" s="111"/>
      <c r="H9" s="111" t="s">
        <v>136</v>
      </c>
      <c r="I9" s="111" t="s">
        <v>114</v>
      </c>
      <c r="J9" s="111"/>
      <c r="K9" s="506"/>
      <c r="L9" s="506"/>
      <c r="M9" s="506"/>
      <c r="N9" s="506"/>
    </row>
    <row r="10" spans="1:14" ht="18.75" x14ac:dyDescent="0.45">
      <c r="A10" s="284" t="s">
        <v>147</v>
      </c>
      <c r="B10" s="285"/>
      <c r="C10" s="294"/>
      <c r="D10" s="294"/>
      <c r="E10" s="285"/>
      <c r="F10" s="285"/>
      <c r="G10" s="294"/>
      <c r="H10" s="294"/>
      <c r="I10" s="294"/>
      <c r="J10" s="294"/>
      <c r="K10" s="285"/>
      <c r="L10" s="285"/>
      <c r="M10" s="285"/>
      <c r="N10" s="295"/>
    </row>
    <row r="11" spans="1:14" ht="18.75" x14ac:dyDescent="0.45">
      <c r="A11" s="504" t="s">
        <v>62</v>
      </c>
      <c r="B11" s="116" t="s">
        <v>145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8">
        <v>0</v>
      </c>
      <c r="M11" s="118">
        <v>0</v>
      </c>
      <c r="N11" s="118">
        <f t="shared" ref="N11:N20" si="0">SUM(C11:M11)</f>
        <v>0</v>
      </c>
    </row>
    <row r="12" spans="1:14" ht="18.75" x14ac:dyDescent="0.45">
      <c r="A12" s="506"/>
      <c r="B12" s="117" t="s">
        <v>64</v>
      </c>
      <c r="C12" s="115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4">
        <v>0</v>
      </c>
      <c r="M12" s="114">
        <v>0</v>
      </c>
      <c r="N12" s="114">
        <f t="shared" si="0"/>
        <v>0</v>
      </c>
    </row>
    <row r="13" spans="1:14" ht="18.75" x14ac:dyDescent="0.45">
      <c r="A13" s="504" t="s">
        <v>65</v>
      </c>
      <c r="B13" s="116" t="s">
        <v>66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4">
        <v>0</v>
      </c>
      <c r="M13" s="114">
        <v>0</v>
      </c>
      <c r="N13" s="114">
        <f t="shared" si="0"/>
        <v>0</v>
      </c>
    </row>
    <row r="14" spans="1:14" ht="18.75" x14ac:dyDescent="0.45">
      <c r="A14" s="505"/>
      <c r="B14" s="116" t="s">
        <v>67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4">
        <v>0</v>
      </c>
      <c r="M14" s="114">
        <v>0</v>
      </c>
      <c r="N14" s="114">
        <f t="shared" si="0"/>
        <v>0</v>
      </c>
    </row>
    <row r="15" spans="1:14" ht="18.75" x14ac:dyDescent="0.45">
      <c r="A15" s="505"/>
      <c r="B15" s="117" t="s">
        <v>68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4">
        <v>0</v>
      </c>
      <c r="M15" s="114">
        <v>0</v>
      </c>
      <c r="N15" s="114">
        <f t="shared" si="0"/>
        <v>0</v>
      </c>
    </row>
    <row r="16" spans="1:14" ht="18.75" x14ac:dyDescent="0.45">
      <c r="A16" s="506"/>
      <c r="B16" s="116" t="s">
        <v>69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4">
        <v>0</v>
      </c>
      <c r="M16" s="114">
        <v>0</v>
      </c>
      <c r="N16" s="114">
        <f t="shared" si="0"/>
        <v>0</v>
      </c>
    </row>
    <row r="17" spans="1:14" ht="18.75" x14ac:dyDescent="0.45">
      <c r="A17" s="504" t="s">
        <v>70</v>
      </c>
      <c r="B17" s="116" t="s">
        <v>71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4">
        <v>0</v>
      </c>
      <c r="M17" s="114">
        <v>0</v>
      </c>
      <c r="N17" s="114">
        <f t="shared" si="0"/>
        <v>0</v>
      </c>
    </row>
    <row r="18" spans="1:14" ht="18.75" x14ac:dyDescent="0.45">
      <c r="A18" s="506"/>
      <c r="B18" s="116" t="s">
        <v>72</v>
      </c>
      <c r="C18" s="115">
        <v>0</v>
      </c>
      <c r="D18" s="115">
        <v>0</v>
      </c>
      <c r="E18" s="115">
        <v>0</v>
      </c>
      <c r="F18" s="115">
        <v>0</v>
      </c>
      <c r="G18" s="115">
        <v>2848700</v>
      </c>
      <c r="H18" s="115">
        <v>0</v>
      </c>
      <c r="I18" s="115">
        <v>0</v>
      </c>
      <c r="J18" s="115">
        <v>0</v>
      </c>
      <c r="K18" s="115">
        <v>0</v>
      </c>
      <c r="L18" s="118">
        <v>0</v>
      </c>
      <c r="M18" s="118">
        <v>0</v>
      </c>
      <c r="N18" s="118">
        <f t="shared" si="0"/>
        <v>2848700</v>
      </c>
    </row>
    <row r="19" spans="1:14" ht="18.75" x14ac:dyDescent="0.45">
      <c r="A19" s="116" t="s">
        <v>73</v>
      </c>
      <c r="B19" s="116" t="s">
        <v>74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4">
        <v>0</v>
      </c>
      <c r="M19" s="114">
        <v>0</v>
      </c>
      <c r="N19" s="114">
        <f t="shared" si="0"/>
        <v>0</v>
      </c>
    </row>
    <row r="20" spans="1:14" ht="18.75" x14ac:dyDescent="0.45">
      <c r="A20" s="116" t="s">
        <v>59</v>
      </c>
      <c r="B20" s="116" t="s">
        <v>59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4">
        <v>0</v>
      </c>
      <c r="M20" s="114">
        <v>0</v>
      </c>
      <c r="N20" s="114">
        <f t="shared" si="0"/>
        <v>0</v>
      </c>
    </row>
    <row r="21" spans="1:14" ht="18.75" x14ac:dyDescent="0.45">
      <c r="A21" s="499" t="s">
        <v>34</v>
      </c>
      <c r="B21" s="500"/>
      <c r="C21" s="119">
        <f t="shared" ref="C21:N21" si="1">SUM(C11:C20)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2848700</v>
      </c>
      <c r="H21" s="119">
        <f t="shared" si="1"/>
        <v>0</v>
      </c>
      <c r="I21" s="119">
        <f t="shared" si="1"/>
        <v>0</v>
      </c>
      <c r="J21" s="119">
        <f t="shared" si="1"/>
        <v>0</v>
      </c>
      <c r="K21" s="119">
        <f t="shared" si="1"/>
        <v>0</v>
      </c>
      <c r="L21" s="120">
        <f t="shared" si="1"/>
        <v>0</v>
      </c>
      <c r="M21" s="120">
        <f t="shared" si="1"/>
        <v>0</v>
      </c>
      <c r="N21" s="120">
        <f t="shared" si="1"/>
        <v>2848700</v>
      </c>
    </row>
    <row r="22" spans="1:14" ht="18.75" x14ac:dyDescent="0.4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4" ht="18.75" x14ac:dyDescent="0.4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4" ht="18.75" x14ac:dyDescent="0.4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4" ht="18.75" x14ac:dyDescent="0.4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4" ht="18.75" x14ac:dyDescent="0.4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4" ht="18.75" x14ac:dyDescent="0.4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4" ht="18.75" x14ac:dyDescent="0.4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4" ht="18.75" x14ac:dyDescent="0.4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4" ht="18.75" x14ac:dyDescent="0.4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4" ht="18.75" x14ac:dyDescent="0.4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4" ht="18.75" x14ac:dyDescent="0.4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8.75" x14ac:dyDescent="0.4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ht="18.75" x14ac:dyDescent="0.4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ht="18.75" x14ac:dyDescent="0.4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</sheetData>
  <mergeCells count="16">
    <mergeCell ref="A21:B21"/>
    <mergeCell ref="A2:N2"/>
    <mergeCell ref="A3:N3"/>
    <mergeCell ref="A4:N4"/>
    <mergeCell ref="A5:A9"/>
    <mergeCell ref="B5:B9"/>
    <mergeCell ref="C5:N5"/>
    <mergeCell ref="E6:E9"/>
    <mergeCell ref="F6:F9"/>
    <mergeCell ref="K6:K9"/>
    <mergeCell ref="L6:L9"/>
    <mergeCell ref="M6:M9"/>
    <mergeCell ref="N6:N9"/>
    <mergeCell ref="A11:A12"/>
    <mergeCell ref="A13:A16"/>
    <mergeCell ref="A17:A18"/>
  </mergeCells>
  <pageMargins left="3.937007874015748E-2" right="3.937007874015748E-2" top="0.35433070866141736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F40" sqref="F40"/>
    </sheetView>
  </sheetViews>
  <sheetFormatPr defaultColWidth="7" defaultRowHeight="21" customHeight="1" x14ac:dyDescent="0.55000000000000004"/>
  <cols>
    <col min="1" max="1" width="45.125" style="15" customWidth="1"/>
    <col min="2" max="2" width="15.5" style="17" customWidth="1"/>
    <col min="3" max="3" width="14.875" style="17" customWidth="1"/>
    <col min="4" max="4" width="4" style="17" customWidth="1"/>
    <col min="5" max="5" width="15.625" style="21" customWidth="1"/>
    <col min="6" max="6" width="5.125" style="15" customWidth="1"/>
    <col min="7" max="7" width="22.25" style="15" customWidth="1"/>
    <col min="8" max="8" width="3" style="15" customWidth="1"/>
    <col min="9" max="256" width="7" style="15"/>
    <col min="257" max="257" width="36.625" style="15" customWidth="1"/>
    <col min="258" max="258" width="13.5" style="15" customWidth="1"/>
    <col min="259" max="259" width="13.75" style="15" customWidth="1"/>
    <col min="260" max="260" width="4" style="15" customWidth="1"/>
    <col min="261" max="261" width="14.5" style="15" customWidth="1"/>
    <col min="262" max="262" width="5.125" style="15" customWidth="1"/>
    <col min="263" max="263" width="10.5" style="15" customWidth="1"/>
    <col min="264" max="264" width="3" style="15" customWidth="1"/>
    <col min="265" max="512" width="7" style="15"/>
    <col min="513" max="513" width="36.625" style="15" customWidth="1"/>
    <col min="514" max="514" width="13.5" style="15" customWidth="1"/>
    <col min="515" max="515" width="13.75" style="15" customWidth="1"/>
    <col min="516" max="516" width="4" style="15" customWidth="1"/>
    <col min="517" max="517" width="14.5" style="15" customWidth="1"/>
    <col min="518" max="518" width="5.125" style="15" customWidth="1"/>
    <col min="519" max="519" width="10.5" style="15" customWidth="1"/>
    <col min="520" max="520" width="3" style="15" customWidth="1"/>
    <col min="521" max="768" width="7" style="15"/>
    <col min="769" max="769" width="36.625" style="15" customWidth="1"/>
    <col min="770" max="770" width="13.5" style="15" customWidth="1"/>
    <col min="771" max="771" width="13.75" style="15" customWidth="1"/>
    <col min="772" max="772" width="4" style="15" customWidth="1"/>
    <col min="773" max="773" width="14.5" style="15" customWidth="1"/>
    <col min="774" max="774" width="5.125" style="15" customWidth="1"/>
    <col min="775" max="775" width="10.5" style="15" customWidth="1"/>
    <col min="776" max="776" width="3" style="15" customWidth="1"/>
    <col min="777" max="1024" width="7" style="15"/>
    <col min="1025" max="1025" width="36.625" style="15" customWidth="1"/>
    <col min="1026" max="1026" width="13.5" style="15" customWidth="1"/>
    <col min="1027" max="1027" width="13.75" style="15" customWidth="1"/>
    <col min="1028" max="1028" width="4" style="15" customWidth="1"/>
    <col min="1029" max="1029" width="14.5" style="15" customWidth="1"/>
    <col min="1030" max="1030" width="5.125" style="15" customWidth="1"/>
    <col min="1031" max="1031" width="10.5" style="15" customWidth="1"/>
    <col min="1032" max="1032" width="3" style="15" customWidth="1"/>
    <col min="1033" max="1280" width="7" style="15"/>
    <col min="1281" max="1281" width="36.625" style="15" customWidth="1"/>
    <col min="1282" max="1282" width="13.5" style="15" customWidth="1"/>
    <col min="1283" max="1283" width="13.75" style="15" customWidth="1"/>
    <col min="1284" max="1284" width="4" style="15" customWidth="1"/>
    <col min="1285" max="1285" width="14.5" style="15" customWidth="1"/>
    <col min="1286" max="1286" width="5.125" style="15" customWidth="1"/>
    <col min="1287" max="1287" width="10.5" style="15" customWidth="1"/>
    <col min="1288" max="1288" width="3" style="15" customWidth="1"/>
    <col min="1289" max="1536" width="7" style="15"/>
    <col min="1537" max="1537" width="36.625" style="15" customWidth="1"/>
    <col min="1538" max="1538" width="13.5" style="15" customWidth="1"/>
    <col min="1539" max="1539" width="13.75" style="15" customWidth="1"/>
    <col min="1540" max="1540" width="4" style="15" customWidth="1"/>
    <col min="1541" max="1541" width="14.5" style="15" customWidth="1"/>
    <col min="1542" max="1542" width="5.125" style="15" customWidth="1"/>
    <col min="1543" max="1543" width="10.5" style="15" customWidth="1"/>
    <col min="1544" max="1544" width="3" style="15" customWidth="1"/>
    <col min="1545" max="1792" width="7" style="15"/>
    <col min="1793" max="1793" width="36.625" style="15" customWidth="1"/>
    <col min="1794" max="1794" width="13.5" style="15" customWidth="1"/>
    <col min="1795" max="1795" width="13.75" style="15" customWidth="1"/>
    <col min="1796" max="1796" width="4" style="15" customWidth="1"/>
    <col min="1797" max="1797" width="14.5" style="15" customWidth="1"/>
    <col min="1798" max="1798" width="5.125" style="15" customWidth="1"/>
    <col min="1799" max="1799" width="10.5" style="15" customWidth="1"/>
    <col min="1800" max="1800" width="3" style="15" customWidth="1"/>
    <col min="1801" max="2048" width="7" style="15"/>
    <col min="2049" max="2049" width="36.625" style="15" customWidth="1"/>
    <col min="2050" max="2050" width="13.5" style="15" customWidth="1"/>
    <col min="2051" max="2051" width="13.75" style="15" customWidth="1"/>
    <col min="2052" max="2052" width="4" style="15" customWidth="1"/>
    <col min="2053" max="2053" width="14.5" style="15" customWidth="1"/>
    <col min="2054" max="2054" width="5.125" style="15" customWidth="1"/>
    <col min="2055" max="2055" width="10.5" style="15" customWidth="1"/>
    <col min="2056" max="2056" width="3" style="15" customWidth="1"/>
    <col min="2057" max="2304" width="7" style="15"/>
    <col min="2305" max="2305" width="36.625" style="15" customWidth="1"/>
    <col min="2306" max="2306" width="13.5" style="15" customWidth="1"/>
    <col min="2307" max="2307" width="13.75" style="15" customWidth="1"/>
    <col min="2308" max="2308" width="4" style="15" customWidth="1"/>
    <col min="2309" max="2309" width="14.5" style="15" customWidth="1"/>
    <col min="2310" max="2310" width="5.125" style="15" customWidth="1"/>
    <col min="2311" max="2311" width="10.5" style="15" customWidth="1"/>
    <col min="2312" max="2312" width="3" style="15" customWidth="1"/>
    <col min="2313" max="2560" width="7" style="15"/>
    <col min="2561" max="2561" width="36.625" style="15" customWidth="1"/>
    <col min="2562" max="2562" width="13.5" style="15" customWidth="1"/>
    <col min="2563" max="2563" width="13.75" style="15" customWidth="1"/>
    <col min="2564" max="2564" width="4" style="15" customWidth="1"/>
    <col min="2565" max="2565" width="14.5" style="15" customWidth="1"/>
    <col min="2566" max="2566" width="5.125" style="15" customWidth="1"/>
    <col min="2567" max="2567" width="10.5" style="15" customWidth="1"/>
    <col min="2568" max="2568" width="3" style="15" customWidth="1"/>
    <col min="2569" max="2816" width="7" style="15"/>
    <col min="2817" max="2817" width="36.625" style="15" customWidth="1"/>
    <col min="2818" max="2818" width="13.5" style="15" customWidth="1"/>
    <col min="2819" max="2819" width="13.75" style="15" customWidth="1"/>
    <col min="2820" max="2820" width="4" style="15" customWidth="1"/>
    <col min="2821" max="2821" width="14.5" style="15" customWidth="1"/>
    <col min="2822" max="2822" width="5.125" style="15" customWidth="1"/>
    <col min="2823" max="2823" width="10.5" style="15" customWidth="1"/>
    <col min="2824" max="2824" width="3" style="15" customWidth="1"/>
    <col min="2825" max="3072" width="7" style="15"/>
    <col min="3073" max="3073" width="36.625" style="15" customWidth="1"/>
    <col min="3074" max="3074" width="13.5" style="15" customWidth="1"/>
    <col min="3075" max="3075" width="13.75" style="15" customWidth="1"/>
    <col min="3076" max="3076" width="4" style="15" customWidth="1"/>
    <col min="3077" max="3077" width="14.5" style="15" customWidth="1"/>
    <col min="3078" max="3078" width="5.125" style="15" customWidth="1"/>
    <col min="3079" max="3079" width="10.5" style="15" customWidth="1"/>
    <col min="3080" max="3080" width="3" style="15" customWidth="1"/>
    <col min="3081" max="3328" width="7" style="15"/>
    <col min="3329" max="3329" width="36.625" style="15" customWidth="1"/>
    <col min="3330" max="3330" width="13.5" style="15" customWidth="1"/>
    <col min="3331" max="3331" width="13.75" style="15" customWidth="1"/>
    <col min="3332" max="3332" width="4" style="15" customWidth="1"/>
    <col min="3333" max="3333" width="14.5" style="15" customWidth="1"/>
    <col min="3334" max="3334" width="5.125" style="15" customWidth="1"/>
    <col min="3335" max="3335" width="10.5" style="15" customWidth="1"/>
    <col min="3336" max="3336" width="3" style="15" customWidth="1"/>
    <col min="3337" max="3584" width="7" style="15"/>
    <col min="3585" max="3585" width="36.625" style="15" customWidth="1"/>
    <col min="3586" max="3586" width="13.5" style="15" customWidth="1"/>
    <col min="3587" max="3587" width="13.75" style="15" customWidth="1"/>
    <col min="3588" max="3588" width="4" style="15" customWidth="1"/>
    <col min="3589" max="3589" width="14.5" style="15" customWidth="1"/>
    <col min="3590" max="3590" width="5.125" style="15" customWidth="1"/>
    <col min="3591" max="3591" width="10.5" style="15" customWidth="1"/>
    <col min="3592" max="3592" width="3" style="15" customWidth="1"/>
    <col min="3593" max="3840" width="7" style="15"/>
    <col min="3841" max="3841" width="36.625" style="15" customWidth="1"/>
    <col min="3842" max="3842" width="13.5" style="15" customWidth="1"/>
    <col min="3843" max="3843" width="13.75" style="15" customWidth="1"/>
    <col min="3844" max="3844" width="4" style="15" customWidth="1"/>
    <col min="3845" max="3845" width="14.5" style="15" customWidth="1"/>
    <col min="3846" max="3846" width="5.125" style="15" customWidth="1"/>
    <col min="3847" max="3847" width="10.5" style="15" customWidth="1"/>
    <col min="3848" max="3848" width="3" style="15" customWidth="1"/>
    <col min="3849" max="4096" width="7" style="15"/>
    <col min="4097" max="4097" width="36.625" style="15" customWidth="1"/>
    <col min="4098" max="4098" width="13.5" style="15" customWidth="1"/>
    <col min="4099" max="4099" width="13.75" style="15" customWidth="1"/>
    <col min="4100" max="4100" width="4" style="15" customWidth="1"/>
    <col min="4101" max="4101" width="14.5" style="15" customWidth="1"/>
    <col min="4102" max="4102" width="5.125" style="15" customWidth="1"/>
    <col min="4103" max="4103" width="10.5" style="15" customWidth="1"/>
    <col min="4104" max="4104" width="3" style="15" customWidth="1"/>
    <col min="4105" max="4352" width="7" style="15"/>
    <col min="4353" max="4353" width="36.625" style="15" customWidth="1"/>
    <col min="4354" max="4354" width="13.5" style="15" customWidth="1"/>
    <col min="4355" max="4355" width="13.75" style="15" customWidth="1"/>
    <col min="4356" max="4356" width="4" style="15" customWidth="1"/>
    <col min="4357" max="4357" width="14.5" style="15" customWidth="1"/>
    <col min="4358" max="4358" width="5.125" style="15" customWidth="1"/>
    <col min="4359" max="4359" width="10.5" style="15" customWidth="1"/>
    <col min="4360" max="4360" width="3" style="15" customWidth="1"/>
    <col min="4361" max="4608" width="7" style="15"/>
    <col min="4609" max="4609" width="36.625" style="15" customWidth="1"/>
    <col min="4610" max="4610" width="13.5" style="15" customWidth="1"/>
    <col min="4611" max="4611" width="13.75" style="15" customWidth="1"/>
    <col min="4612" max="4612" width="4" style="15" customWidth="1"/>
    <col min="4613" max="4613" width="14.5" style="15" customWidth="1"/>
    <col min="4614" max="4614" width="5.125" style="15" customWidth="1"/>
    <col min="4615" max="4615" width="10.5" style="15" customWidth="1"/>
    <col min="4616" max="4616" width="3" style="15" customWidth="1"/>
    <col min="4617" max="4864" width="7" style="15"/>
    <col min="4865" max="4865" width="36.625" style="15" customWidth="1"/>
    <col min="4866" max="4866" width="13.5" style="15" customWidth="1"/>
    <col min="4867" max="4867" width="13.75" style="15" customWidth="1"/>
    <col min="4868" max="4868" width="4" style="15" customWidth="1"/>
    <col min="4869" max="4869" width="14.5" style="15" customWidth="1"/>
    <col min="4870" max="4870" width="5.125" style="15" customWidth="1"/>
    <col min="4871" max="4871" width="10.5" style="15" customWidth="1"/>
    <col min="4872" max="4872" width="3" style="15" customWidth="1"/>
    <col min="4873" max="5120" width="7" style="15"/>
    <col min="5121" max="5121" width="36.625" style="15" customWidth="1"/>
    <col min="5122" max="5122" width="13.5" style="15" customWidth="1"/>
    <col min="5123" max="5123" width="13.75" style="15" customWidth="1"/>
    <col min="5124" max="5124" width="4" style="15" customWidth="1"/>
    <col min="5125" max="5125" width="14.5" style="15" customWidth="1"/>
    <col min="5126" max="5126" width="5.125" style="15" customWidth="1"/>
    <col min="5127" max="5127" width="10.5" style="15" customWidth="1"/>
    <col min="5128" max="5128" width="3" style="15" customWidth="1"/>
    <col min="5129" max="5376" width="7" style="15"/>
    <col min="5377" max="5377" width="36.625" style="15" customWidth="1"/>
    <col min="5378" max="5378" width="13.5" style="15" customWidth="1"/>
    <col min="5379" max="5379" width="13.75" style="15" customWidth="1"/>
    <col min="5380" max="5380" width="4" style="15" customWidth="1"/>
    <col min="5381" max="5381" width="14.5" style="15" customWidth="1"/>
    <col min="5382" max="5382" width="5.125" style="15" customWidth="1"/>
    <col min="5383" max="5383" width="10.5" style="15" customWidth="1"/>
    <col min="5384" max="5384" width="3" style="15" customWidth="1"/>
    <col min="5385" max="5632" width="7" style="15"/>
    <col min="5633" max="5633" width="36.625" style="15" customWidth="1"/>
    <col min="5634" max="5634" width="13.5" style="15" customWidth="1"/>
    <col min="5635" max="5635" width="13.75" style="15" customWidth="1"/>
    <col min="5636" max="5636" width="4" style="15" customWidth="1"/>
    <col min="5637" max="5637" width="14.5" style="15" customWidth="1"/>
    <col min="5638" max="5638" width="5.125" style="15" customWidth="1"/>
    <col min="5639" max="5639" width="10.5" style="15" customWidth="1"/>
    <col min="5640" max="5640" width="3" style="15" customWidth="1"/>
    <col min="5641" max="5888" width="7" style="15"/>
    <col min="5889" max="5889" width="36.625" style="15" customWidth="1"/>
    <col min="5890" max="5890" width="13.5" style="15" customWidth="1"/>
    <col min="5891" max="5891" width="13.75" style="15" customWidth="1"/>
    <col min="5892" max="5892" width="4" style="15" customWidth="1"/>
    <col min="5893" max="5893" width="14.5" style="15" customWidth="1"/>
    <col min="5894" max="5894" width="5.125" style="15" customWidth="1"/>
    <col min="5895" max="5895" width="10.5" style="15" customWidth="1"/>
    <col min="5896" max="5896" width="3" style="15" customWidth="1"/>
    <col min="5897" max="6144" width="7" style="15"/>
    <col min="6145" max="6145" width="36.625" style="15" customWidth="1"/>
    <col min="6146" max="6146" width="13.5" style="15" customWidth="1"/>
    <col min="6147" max="6147" width="13.75" style="15" customWidth="1"/>
    <col min="6148" max="6148" width="4" style="15" customWidth="1"/>
    <col min="6149" max="6149" width="14.5" style="15" customWidth="1"/>
    <col min="6150" max="6150" width="5.125" style="15" customWidth="1"/>
    <col min="6151" max="6151" width="10.5" style="15" customWidth="1"/>
    <col min="6152" max="6152" width="3" style="15" customWidth="1"/>
    <col min="6153" max="6400" width="7" style="15"/>
    <col min="6401" max="6401" width="36.625" style="15" customWidth="1"/>
    <col min="6402" max="6402" width="13.5" style="15" customWidth="1"/>
    <col min="6403" max="6403" width="13.75" style="15" customWidth="1"/>
    <col min="6404" max="6404" width="4" style="15" customWidth="1"/>
    <col min="6405" max="6405" width="14.5" style="15" customWidth="1"/>
    <col min="6406" max="6406" width="5.125" style="15" customWidth="1"/>
    <col min="6407" max="6407" width="10.5" style="15" customWidth="1"/>
    <col min="6408" max="6408" width="3" style="15" customWidth="1"/>
    <col min="6409" max="6656" width="7" style="15"/>
    <col min="6657" max="6657" width="36.625" style="15" customWidth="1"/>
    <col min="6658" max="6658" width="13.5" style="15" customWidth="1"/>
    <col min="6659" max="6659" width="13.75" style="15" customWidth="1"/>
    <col min="6660" max="6660" width="4" style="15" customWidth="1"/>
    <col min="6661" max="6661" width="14.5" style="15" customWidth="1"/>
    <col min="6662" max="6662" width="5.125" style="15" customWidth="1"/>
    <col min="6663" max="6663" width="10.5" style="15" customWidth="1"/>
    <col min="6664" max="6664" width="3" style="15" customWidth="1"/>
    <col min="6665" max="6912" width="7" style="15"/>
    <col min="6913" max="6913" width="36.625" style="15" customWidth="1"/>
    <col min="6914" max="6914" width="13.5" style="15" customWidth="1"/>
    <col min="6915" max="6915" width="13.75" style="15" customWidth="1"/>
    <col min="6916" max="6916" width="4" style="15" customWidth="1"/>
    <col min="6917" max="6917" width="14.5" style="15" customWidth="1"/>
    <col min="6918" max="6918" width="5.125" style="15" customWidth="1"/>
    <col min="6919" max="6919" width="10.5" style="15" customWidth="1"/>
    <col min="6920" max="6920" width="3" style="15" customWidth="1"/>
    <col min="6921" max="7168" width="7" style="15"/>
    <col min="7169" max="7169" width="36.625" style="15" customWidth="1"/>
    <col min="7170" max="7170" width="13.5" style="15" customWidth="1"/>
    <col min="7171" max="7171" width="13.75" style="15" customWidth="1"/>
    <col min="7172" max="7172" width="4" style="15" customWidth="1"/>
    <col min="7173" max="7173" width="14.5" style="15" customWidth="1"/>
    <col min="7174" max="7174" width="5.125" style="15" customWidth="1"/>
    <col min="7175" max="7175" width="10.5" style="15" customWidth="1"/>
    <col min="7176" max="7176" width="3" style="15" customWidth="1"/>
    <col min="7177" max="7424" width="7" style="15"/>
    <col min="7425" max="7425" width="36.625" style="15" customWidth="1"/>
    <col min="7426" max="7426" width="13.5" style="15" customWidth="1"/>
    <col min="7427" max="7427" width="13.75" style="15" customWidth="1"/>
    <col min="7428" max="7428" width="4" style="15" customWidth="1"/>
    <col min="7429" max="7429" width="14.5" style="15" customWidth="1"/>
    <col min="7430" max="7430" width="5.125" style="15" customWidth="1"/>
    <col min="7431" max="7431" width="10.5" style="15" customWidth="1"/>
    <col min="7432" max="7432" width="3" style="15" customWidth="1"/>
    <col min="7433" max="7680" width="7" style="15"/>
    <col min="7681" max="7681" width="36.625" style="15" customWidth="1"/>
    <col min="7682" max="7682" width="13.5" style="15" customWidth="1"/>
    <col min="7683" max="7683" width="13.75" style="15" customWidth="1"/>
    <col min="7684" max="7684" width="4" style="15" customWidth="1"/>
    <col min="7685" max="7685" width="14.5" style="15" customWidth="1"/>
    <col min="7686" max="7686" width="5.125" style="15" customWidth="1"/>
    <col min="7687" max="7687" width="10.5" style="15" customWidth="1"/>
    <col min="7688" max="7688" width="3" style="15" customWidth="1"/>
    <col min="7689" max="7936" width="7" style="15"/>
    <col min="7937" max="7937" width="36.625" style="15" customWidth="1"/>
    <col min="7938" max="7938" width="13.5" style="15" customWidth="1"/>
    <col min="7939" max="7939" width="13.75" style="15" customWidth="1"/>
    <col min="7940" max="7940" width="4" style="15" customWidth="1"/>
    <col min="7941" max="7941" width="14.5" style="15" customWidth="1"/>
    <col min="7942" max="7942" width="5.125" style="15" customWidth="1"/>
    <col min="7943" max="7943" width="10.5" style="15" customWidth="1"/>
    <col min="7944" max="7944" width="3" style="15" customWidth="1"/>
    <col min="7945" max="8192" width="7" style="15"/>
    <col min="8193" max="8193" width="36.625" style="15" customWidth="1"/>
    <col min="8194" max="8194" width="13.5" style="15" customWidth="1"/>
    <col min="8195" max="8195" width="13.75" style="15" customWidth="1"/>
    <col min="8196" max="8196" width="4" style="15" customWidth="1"/>
    <col min="8197" max="8197" width="14.5" style="15" customWidth="1"/>
    <col min="8198" max="8198" width="5.125" style="15" customWidth="1"/>
    <col min="8199" max="8199" width="10.5" style="15" customWidth="1"/>
    <col min="8200" max="8200" width="3" style="15" customWidth="1"/>
    <col min="8201" max="8448" width="7" style="15"/>
    <col min="8449" max="8449" width="36.625" style="15" customWidth="1"/>
    <col min="8450" max="8450" width="13.5" style="15" customWidth="1"/>
    <col min="8451" max="8451" width="13.75" style="15" customWidth="1"/>
    <col min="8452" max="8452" width="4" style="15" customWidth="1"/>
    <col min="8453" max="8453" width="14.5" style="15" customWidth="1"/>
    <col min="8454" max="8454" width="5.125" style="15" customWidth="1"/>
    <col min="8455" max="8455" width="10.5" style="15" customWidth="1"/>
    <col min="8456" max="8456" width="3" style="15" customWidth="1"/>
    <col min="8457" max="8704" width="7" style="15"/>
    <col min="8705" max="8705" width="36.625" style="15" customWidth="1"/>
    <col min="8706" max="8706" width="13.5" style="15" customWidth="1"/>
    <col min="8707" max="8707" width="13.75" style="15" customWidth="1"/>
    <col min="8708" max="8708" width="4" style="15" customWidth="1"/>
    <col min="8709" max="8709" width="14.5" style="15" customWidth="1"/>
    <col min="8710" max="8710" width="5.125" style="15" customWidth="1"/>
    <col min="8711" max="8711" width="10.5" style="15" customWidth="1"/>
    <col min="8712" max="8712" width="3" style="15" customWidth="1"/>
    <col min="8713" max="8960" width="7" style="15"/>
    <col min="8961" max="8961" width="36.625" style="15" customWidth="1"/>
    <col min="8962" max="8962" width="13.5" style="15" customWidth="1"/>
    <col min="8963" max="8963" width="13.75" style="15" customWidth="1"/>
    <col min="8964" max="8964" width="4" style="15" customWidth="1"/>
    <col min="8965" max="8965" width="14.5" style="15" customWidth="1"/>
    <col min="8966" max="8966" width="5.125" style="15" customWidth="1"/>
    <col min="8967" max="8967" width="10.5" style="15" customWidth="1"/>
    <col min="8968" max="8968" width="3" style="15" customWidth="1"/>
    <col min="8969" max="9216" width="7" style="15"/>
    <col min="9217" max="9217" width="36.625" style="15" customWidth="1"/>
    <col min="9218" max="9218" width="13.5" style="15" customWidth="1"/>
    <col min="9219" max="9219" width="13.75" style="15" customWidth="1"/>
    <col min="9220" max="9220" width="4" style="15" customWidth="1"/>
    <col min="9221" max="9221" width="14.5" style="15" customWidth="1"/>
    <col min="9222" max="9222" width="5.125" style="15" customWidth="1"/>
    <col min="9223" max="9223" width="10.5" style="15" customWidth="1"/>
    <col min="9224" max="9224" width="3" style="15" customWidth="1"/>
    <col min="9225" max="9472" width="7" style="15"/>
    <col min="9473" max="9473" width="36.625" style="15" customWidth="1"/>
    <col min="9474" max="9474" width="13.5" style="15" customWidth="1"/>
    <col min="9475" max="9475" width="13.75" style="15" customWidth="1"/>
    <col min="9476" max="9476" width="4" style="15" customWidth="1"/>
    <col min="9477" max="9477" width="14.5" style="15" customWidth="1"/>
    <col min="9478" max="9478" width="5.125" style="15" customWidth="1"/>
    <col min="9479" max="9479" width="10.5" style="15" customWidth="1"/>
    <col min="9480" max="9480" width="3" style="15" customWidth="1"/>
    <col min="9481" max="9728" width="7" style="15"/>
    <col min="9729" max="9729" width="36.625" style="15" customWidth="1"/>
    <col min="9730" max="9730" width="13.5" style="15" customWidth="1"/>
    <col min="9731" max="9731" width="13.75" style="15" customWidth="1"/>
    <col min="9732" max="9732" width="4" style="15" customWidth="1"/>
    <col min="9733" max="9733" width="14.5" style="15" customWidth="1"/>
    <col min="9734" max="9734" width="5.125" style="15" customWidth="1"/>
    <col min="9735" max="9735" width="10.5" style="15" customWidth="1"/>
    <col min="9736" max="9736" width="3" style="15" customWidth="1"/>
    <col min="9737" max="9984" width="7" style="15"/>
    <col min="9985" max="9985" width="36.625" style="15" customWidth="1"/>
    <col min="9986" max="9986" width="13.5" style="15" customWidth="1"/>
    <col min="9987" max="9987" width="13.75" style="15" customWidth="1"/>
    <col min="9988" max="9988" width="4" style="15" customWidth="1"/>
    <col min="9989" max="9989" width="14.5" style="15" customWidth="1"/>
    <col min="9990" max="9990" width="5.125" style="15" customWidth="1"/>
    <col min="9991" max="9991" width="10.5" style="15" customWidth="1"/>
    <col min="9992" max="9992" width="3" style="15" customWidth="1"/>
    <col min="9993" max="10240" width="7" style="15"/>
    <col min="10241" max="10241" width="36.625" style="15" customWidth="1"/>
    <col min="10242" max="10242" width="13.5" style="15" customWidth="1"/>
    <col min="10243" max="10243" width="13.75" style="15" customWidth="1"/>
    <col min="10244" max="10244" width="4" style="15" customWidth="1"/>
    <col min="10245" max="10245" width="14.5" style="15" customWidth="1"/>
    <col min="10246" max="10246" width="5.125" style="15" customWidth="1"/>
    <col min="10247" max="10247" width="10.5" style="15" customWidth="1"/>
    <col min="10248" max="10248" width="3" style="15" customWidth="1"/>
    <col min="10249" max="10496" width="7" style="15"/>
    <col min="10497" max="10497" width="36.625" style="15" customWidth="1"/>
    <col min="10498" max="10498" width="13.5" style="15" customWidth="1"/>
    <col min="10499" max="10499" width="13.75" style="15" customWidth="1"/>
    <col min="10500" max="10500" width="4" style="15" customWidth="1"/>
    <col min="10501" max="10501" width="14.5" style="15" customWidth="1"/>
    <col min="10502" max="10502" width="5.125" style="15" customWidth="1"/>
    <col min="10503" max="10503" width="10.5" style="15" customWidth="1"/>
    <col min="10504" max="10504" width="3" style="15" customWidth="1"/>
    <col min="10505" max="10752" width="7" style="15"/>
    <col min="10753" max="10753" width="36.625" style="15" customWidth="1"/>
    <col min="10754" max="10754" width="13.5" style="15" customWidth="1"/>
    <col min="10755" max="10755" width="13.75" style="15" customWidth="1"/>
    <col min="10756" max="10756" width="4" style="15" customWidth="1"/>
    <col min="10757" max="10757" width="14.5" style="15" customWidth="1"/>
    <col min="10758" max="10758" width="5.125" style="15" customWidth="1"/>
    <col min="10759" max="10759" width="10.5" style="15" customWidth="1"/>
    <col min="10760" max="10760" width="3" style="15" customWidth="1"/>
    <col min="10761" max="11008" width="7" style="15"/>
    <col min="11009" max="11009" width="36.625" style="15" customWidth="1"/>
    <col min="11010" max="11010" width="13.5" style="15" customWidth="1"/>
    <col min="11011" max="11011" width="13.75" style="15" customWidth="1"/>
    <col min="11012" max="11012" width="4" style="15" customWidth="1"/>
    <col min="11013" max="11013" width="14.5" style="15" customWidth="1"/>
    <col min="11014" max="11014" width="5.125" style="15" customWidth="1"/>
    <col min="11015" max="11015" width="10.5" style="15" customWidth="1"/>
    <col min="11016" max="11016" width="3" style="15" customWidth="1"/>
    <col min="11017" max="11264" width="7" style="15"/>
    <col min="11265" max="11265" width="36.625" style="15" customWidth="1"/>
    <col min="11266" max="11266" width="13.5" style="15" customWidth="1"/>
    <col min="11267" max="11267" width="13.75" style="15" customWidth="1"/>
    <col min="11268" max="11268" width="4" style="15" customWidth="1"/>
    <col min="11269" max="11269" width="14.5" style="15" customWidth="1"/>
    <col min="11270" max="11270" width="5.125" style="15" customWidth="1"/>
    <col min="11271" max="11271" width="10.5" style="15" customWidth="1"/>
    <col min="11272" max="11272" width="3" style="15" customWidth="1"/>
    <col min="11273" max="11520" width="7" style="15"/>
    <col min="11521" max="11521" width="36.625" style="15" customWidth="1"/>
    <col min="11522" max="11522" width="13.5" style="15" customWidth="1"/>
    <col min="11523" max="11523" width="13.75" style="15" customWidth="1"/>
    <col min="11524" max="11524" width="4" style="15" customWidth="1"/>
    <col min="11525" max="11525" width="14.5" style="15" customWidth="1"/>
    <col min="11526" max="11526" width="5.125" style="15" customWidth="1"/>
    <col min="11527" max="11527" width="10.5" style="15" customWidth="1"/>
    <col min="11528" max="11528" width="3" style="15" customWidth="1"/>
    <col min="11529" max="11776" width="7" style="15"/>
    <col min="11777" max="11777" width="36.625" style="15" customWidth="1"/>
    <col min="11778" max="11778" width="13.5" style="15" customWidth="1"/>
    <col min="11779" max="11779" width="13.75" style="15" customWidth="1"/>
    <col min="11780" max="11780" width="4" style="15" customWidth="1"/>
    <col min="11781" max="11781" width="14.5" style="15" customWidth="1"/>
    <col min="11782" max="11782" width="5.125" style="15" customWidth="1"/>
    <col min="11783" max="11783" width="10.5" style="15" customWidth="1"/>
    <col min="11784" max="11784" width="3" style="15" customWidth="1"/>
    <col min="11785" max="12032" width="7" style="15"/>
    <col min="12033" max="12033" width="36.625" style="15" customWidth="1"/>
    <col min="12034" max="12034" width="13.5" style="15" customWidth="1"/>
    <col min="12035" max="12035" width="13.75" style="15" customWidth="1"/>
    <col min="12036" max="12036" width="4" style="15" customWidth="1"/>
    <col min="12037" max="12037" width="14.5" style="15" customWidth="1"/>
    <col min="12038" max="12038" width="5.125" style="15" customWidth="1"/>
    <col min="12039" max="12039" width="10.5" style="15" customWidth="1"/>
    <col min="12040" max="12040" width="3" style="15" customWidth="1"/>
    <col min="12041" max="12288" width="7" style="15"/>
    <col min="12289" max="12289" width="36.625" style="15" customWidth="1"/>
    <col min="12290" max="12290" width="13.5" style="15" customWidth="1"/>
    <col min="12291" max="12291" width="13.75" style="15" customWidth="1"/>
    <col min="12292" max="12292" width="4" style="15" customWidth="1"/>
    <col min="12293" max="12293" width="14.5" style="15" customWidth="1"/>
    <col min="12294" max="12294" width="5.125" style="15" customWidth="1"/>
    <col min="12295" max="12295" width="10.5" style="15" customWidth="1"/>
    <col min="12296" max="12296" width="3" style="15" customWidth="1"/>
    <col min="12297" max="12544" width="7" style="15"/>
    <col min="12545" max="12545" width="36.625" style="15" customWidth="1"/>
    <col min="12546" max="12546" width="13.5" style="15" customWidth="1"/>
    <col min="12547" max="12547" width="13.75" style="15" customWidth="1"/>
    <col min="12548" max="12548" width="4" style="15" customWidth="1"/>
    <col min="12549" max="12549" width="14.5" style="15" customWidth="1"/>
    <col min="12550" max="12550" width="5.125" style="15" customWidth="1"/>
    <col min="12551" max="12551" width="10.5" style="15" customWidth="1"/>
    <col min="12552" max="12552" width="3" style="15" customWidth="1"/>
    <col min="12553" max="12800" width="7" style="15"/>
    <col min="12801" max="12801" width="36.625" style="15" customWidth="1"/>
    <col min="12802" max="12802" width="13.5" style="15" customWidth="1"/>
    <col min="12803" max="12803" width="13.75" style="15" customWidth="1"/>
    <col min="12804" max="12804" width="4" style="15" customWidth="1"/>
    <col min="12805" max="12805" width="14.5" style="15" customWidth="1"/>
    <col min="12806" max="12806" width="5.125" style="15" customWidth="1"/>
    <col min="12807" max="12807" width="10.5" style="15" customWidth="1"/>
    <col min="12808" max="12808" width="3" style="15" customWidth="1"/>
    <col min="12809" max="13056" width="7" style="15"/>
    <col min="13057" max="13057" width="36.625" style="15" customWidth="1"/>
    <col min="13058" max="13058" width="13.5" style="15" customWidth="1"/>
    <col min="13059" max="13059" width="13.75" style="15" customWidth="1"/>
    <col min="13060" max="13060" width="4" style="15" customWidth="1"/>
    <col min="13061" max="13061" width="14.5" style="15" customWidth="1"/>
    <col min="13062" max="13062" width="5.125" style="15" customWidth="1"/>
    <col min="13063" max="13063" width="10.5" style="15" customWidth="1"/>
    <col min="13064" max="13064" width="3" style="15" customWidth="1"/>
    <col min="13065" max="13312" width="7" style="15"/>
    <col min="13313" max="13313" width="36.625" style="15" customWidth="1"/>
    <col min="13314" max="13314" width="13.5" style="15" customWidth="1"/>
    <col min="13315" max="13315" width="13.75" style="15" customWidth="1"/>
    <col min="13316" max="13316" width="4" style="15" customWidth="1"/>
    <col min="13317" max="13317" width="14.5" style="15" customWidth="1"/>
    <col min="13318" max="13318" width="5.125" style="15" customWidth="1"/>
    <col min="13319" max="13319" width="10.5" style="15" customWidth="1"/>
    <col min="13320" max="13320" width="3" style="15" customWidth="1"/>
    <col min="13321" max="13568" width="7" style="15"/>
    <col min="13569" max="13569" width="36.625" style="15" customWidth="1"/>
    <col min="13570" max="13570" width="13.5" style="15" customWidth="1"/>
    <col min="13571" max="13571" width="13.75" style="15" customWidth="1"/>
    <col min="13572" max="13572" width="4" style="15" customWidth="1"/>
    <col min="13573" max="13573" width="14.5" style="15" customWidth="1"/>
    <col min="13574" max="13574" width="5.125" style="15" customWidth="1"/>
    <col min="13575" max="13575" width="10.5" style="15" customWidth="1"/>
    <col min="13576" max="13576" width="3" style="15" customWidth="1"/>
    <col min="13577" max="13824" width="7" style="15"/>
    <col min="13825" max="13825" width="36.625" style="15" customWidth="1"/>
    <col min="13826" max="13826" width="13.5" style="15" customWidth="1"/>
    <col min="13827" max="13827" width="13.75" style="15" customWidth="1"/>
    <col min="13828" max="13828" width="4" style="15" customWidth="1"/>
    <col min="13829" max="13829" width="14.5" style="15" customWidth="1"/>
    <col min="13830" max="13830" width="5.125" style="15" customWidth="1"/>
    <col min="13831" max="13831" width="10.5" style="15" customWidth="1"/>
    <col min="13832" max="13832" width="3" style="15" customWidth="1"/>
    <col min="13833" max="14080" width="7" style="15"/>
    <col min="14081" max="14081" width="36.625" style="15" customWidth="1"/>
    <col min="14082" max="14082" width="13.5" style="15" customWidth="1"/>
    <col min="14083" max="14083" width="13.75" style="15" customWidth="1"/>
    <col min="14084" max="14084" width="4" style="15" customWidth="1"/>
    <col min="14085" max="14085" width="14.5" style="15" customWidth="1"/>
    <col min="14086" max="14086" width="5.125" style="15" customWidth="1"/>
    <col min="14087" max="14087" width="10.5" style="15" customWidth="1"/>
    <col min="14088" max="14088" width="3" style="15" customWidth="1"/>
    <col min="14089" max="14336" width="7" style="15"/>
    <col min="14337" max="14337" width="36.625" style="15" customWidth="1"/>
    <col min="14338" max="14338" width="13.5" style="15" customWidth="1"/>
    <col min="14339" max="14339" width="13.75" style="15" customWidth="1"/>
    <col min="14340" max="14340" width="4" style="15" customWidth="1"/>
    <col min="14341" max="14341" width="14.5" style="15" customWidth="1"/>
    <col min="14342" max="14342" width="5.125" style="15" customWidth="1"/>
    <col min="14343" max="14343" width="10.5" style="15" customWidth="1"/>
    <col min="14344" max="14344" width="3" style="15" customWidth="1"/>
    <col min="14345" max="14592" width="7" style="15"/>
    <col min="14593" max="14593" width="36.625" style="15" customWidth="1"/>
    <col min="14594" max="14594" width="13.5" style="15" customWidth="1"/>
    <col min="14595" max="14595" width="13.75" style="15" customWidth="1"/>
    <col min="14596" max="14596" width="4" style="15" customWidth="1"/>
    <col min="14597" max="14597" width="14.5" style="15" customWidth="1"/>
    <col min="14598" max="14598" width="5.125" style="15" customWidth="1"/>
    <col min="14599" max="14599" width="10.5" style="15" customWidth="1"/>
    <col min="14600" max="14600" width="3" style="15" customWidth="1"/>
    <col min="14601" max="14848" width="7" style="15"/>
    <col min="14849" max="14849" width="36.625" style="15" customWidth="1"/>
    <col min="14850" max="14850" width="13.5" style="15" customWidth="1"/>
    <col min="14851" max="14851" width="13.75" style="15" customWidth="1"/>
    <col min="14852" max="14852" width="4" style="15" customWidth="1"/>
    <col min="14853" max="14853" width="14.5" style="15" customWidth="1"/>
    <col min="14854" max="14854" width="5.125" style="15" customWidth="1"/>
    <col min="14855" max="14855" width="10.5" style="15" customWidth="1"/>
    <col min="14856" max="14856" width="3" style="15" customWidth="1"/>
    <col min="14857" max="15104" width="7" style="15"/>
    <col min="15105" max="15105" width="36.625" style="15" customWidth="1"/>
    <col min="15106" max="15106" width="13.5" style="15" customWidth="1"/>
    <col min="15107" max="15107" width="13.75" style="15" customWidth="1"/>
    <col min="15108" max="15108" width="4" style="15" customWidth="1"/>
    <col min="15109" max="15109" width="14.5" style="15" customWidth="1"/>
    <col min="15110" max="15110" width="5.125" style="15" customWidth="1"/>
    <col min="15111" max="15111" width="10.5" style="15" customWidth="1"/>
    <col min="15112" max="15112" width="3" style="15" customWidth="1"/>
    <col min="15113" max="15360" width="7" style="15"/>
    <col min="15361" max="15361" width="36.625" style="15" customWidth="1"/>
    <col min="15362" max="15362" width="13.5" style="15" customWidth="1"/>
    <col min="15363" max="15363" width="13.75" style="15" customWidth="1"/>
    <col min="15364" max="15364" width="4" style="15" customWidth="1"/>
    <col min="15365" max="15365" width="14.5" style="15" customWidth="1"/>
    <col min="15366" max="15366" width="5.125" style="15" customWidth="1"/>
    <col min="15367" max="15367" width="10.5" style="15" customWidth="1"/>
    <col min="15368" max="15368" width="3" style="15" customWidth="1"/>
    <col min="15369" max="15616" width="7" style="15"/>
    <col min="15617" max="15617" width="36.625" style="15" customWidth="1"/>
    <col min="15618" max="15618" width="13.5" style="15" customWidth="1"/>
    <col min="15619" max="15619" width="13.75" style="15" customWidth="1"/>
    <col min="15620" max="15620" width="4" style="15" customWidth="1"/>
    <col min="15621" max="15621" width="14.5" style="15" customWidth="1"/>
    <col min="15622" max="15622" width="5.125" style="15" customWidth="1"/>
    <col min="15623" max="15623" width="10.5" style="15" customWidth="1"/>
    <col min="15624" max="15624" width="3" style="15" customWidth="1"/>
    <col min="15625" max="15872" width="7" style="15"/>
    <col min="15873" max="15873" width="36.625" style="15" customWidth="1"/>
    <col min="15874" max="15874" width="13.5" style="15" customWidth="1"/>
    <col min="15875" max="15875" width="13.75" style="15" customWidth="1"/>
    <col min="15876" max="15876" width="4" style="15" customWidth="1"/>
    <col min="15877" max="15877" width="14.5" style="15" customWidth="1"/>
    <col min="15878" max="15878" width="5.125" style="15" customWidth="1"/>
    <col min="15879" max="15879" width="10.5" style="15" customWidth="1"/>
    <col min="15880" max="15880" width="3" style="15" customWidth="1"/>
    <col min="15881" max="16128" width="7" style="15"/>
    <col min="16129" max="16129" width="36.625" style="15" customWidth="1"/>
    <col min="16130" max="16130" width="13.5" style="15" customWidth="1"/>
    <col min="16131" max="16131" width="13.75" style="15" customWidth="1"/>
    <col min="16132" max="16132" width="4" style="15" customWidth="1"/>
    <col min="16133" max="16133" width="14.5" style="15" customWidth="1"/>
    <col min="16134" max="16134" width="5.125" style="15" customWidth="1"/>
    <col min="16135" max="16135" width="10.5" style="15" customWidth="1"/>
    <col min="16136" max="16136" width="3" style="15" customWidth="1"/>
    <col min="16137" max="16384" width="7" style="15"/>
  </cols>
  <sheetData>
    <row r="1" spans="1:7" ht="20.100000000000001" customHeight="1" x14ac:dyDescent="0.55000000000000004">
      <c r="A1" s="412" t="s">
        <v>294</v>
      </c>
      <c r="B1" s="412"/>
      <c r="C1" s="412"/>
      <c r="D1" s="412"/>
      <c r="E1" s="412"/>
      <c r="F1" s="162"/>
    </row>
    <row r="2" spans="1:7" ht="20.100000000000001" customHeight="1" x14ac:dyDescent="0.55000000000000004">
      <c r="A2" s="422" t="s">
        <v>293</v>
      </c>
      <c r="B2" s="422"/>
      <c r="C2" s="422"/>
      <c r="D2" s="422"/>
      <c r="E2" s="422"/>
      <c r="F2" s="162"/>
    </row>
    <row r="3" spans="1:7" ht="20.100000000000001" customHeight="1" x14ac:dyDescent="0.55000000000000004">
      <c r="A3" s="423" t="s">
        <v>245</v>
      </c>
      <c r="B3" s="423"/>
      <c r="C3" s="423"/>
      <c r="D3" s="423"/>
      <c r="E3" s="423"/>
      <c r="F3" s="162"/>
    </row>
    <row r="4" spans="1:7" ht="17.25" customHeight="1" x14ac:dyDescent="0.55000000000000004">
      <c r="A4" s="163" t="s">
        <v>151</v>
      </c>
      <c r="B4" s="164" t="s">
        <v>58</v>
      </c>
      <c r="C4" s="164" t="s">
        <v>187</v>
      </c>
      <c r="D4" s="164" t="s">
        <v>188</v>
      </c>
      <c r="E4" s="165" t="s">
        <v>189</v>
      </c>
      <c r="F4" s="166"/>
    </row>
    <row r="5" spans="1:7" ht="17.25" customHeight="1" x14ac:dyDescent="0.55000000000000004">
      <c r="A5" s="167"/>
      <c r="B5" s="168"/>
      <c r="C5" s="168"/>
      <c r="D5" s="169" t="s">
        <v>190</v>
      </c>
      <c r="E5" s="170" t="s">
        <v>191</v>
      </c>
      <c r="F5" s="166"/>
    </row>
    <row r="6" spans="1:7" ht="18" customHeight="1" x14ac:dyDescent="0.55000000000000004">
      <c r="A6" s="171" t="s">
        <v>192</v>
      </c>
      <c r="B6" s="172"/>
      <c r="C6" s="172"/>
      <c r="D6" s="172"/>
      <c r="E6" s="173"/>
      <c r="F6" s="166"/>
    </row>
    <row r="7" spans="1:7" ht="20.100000000000001" customHeight="1" x14ac:dyDescent="0.55000000000000004">
      <c r="A7" s="174" t="s">
        <v>155</v>
      </c>
      <c r="B7" s="175" t="s">
        <v>169</v>
      </c>
      <c r="C7" s="176" t="s">
        <v>169</v>
      </c>
      <c r="D7" s="175" t="s">
        <v>169</v>
      </c>
      <c r="E7" s="173" t="s">
        <v>169</v>
      </c>
      <c r="F7" s="166"/>
    </row>
    <row r="8" spans="1:7" ht="20.100000000000001" customHeight="1" x14ac:dyDescent="0.55000000000000004">
      <c r="A8" s="177" t="s">
        <v>156</v>
      </c>
      <c r="B8" s="175">
        <v>669200</v>
      </c>
      <c r="C8" s="176">
        <v>676895.86</v>
      </c>
      <c r="D8" s="178" t="s">
        <v>188</v>
      </c>
      <c r="E8" s="173">
        <f t="shared" ref="E8:E12" si="0">+C8-B8</f>
        <v>7695.859999999986</v>
      </c>
      <c r="F8" s="166"/>
    </row>
    <row r="9" spans="1:7" ht="20.100000000000001" customHeight="1" x14ac:dyDescent="0.55000000000000004">
      <c r="A9" s="177" t="s">
        <v>193</v>
      </c>
      <c r="B9" s="176">
        <v>177200</v>
      </c>
      <c r="C9" s="176">
        <v>129090.7</v>
      </c>
      <c r="D9" s="178" t="s">
        <v>190</v>
      </c>
      <c r="E9" s="173">
        <f t="shared" si="0"/>
        <v>-48109.3</v>
      </c>
      <c r="F9" s="166"/>
    </row>
    <row r="10" spans="1:7" ht="20.100000000000001" customHeight="1" x14ac:dyDescent="0.55000000000000004">
      <c r="A10" s="177" t="s">
        <v>165</v>
      </c>
      <c r="B10" s="176">
        <v>195800</v>
      </c>
      <c r="C10" s="175">
        <v>139399.91</v>
      </c>
      <c r="D10" s="178" t="s">
        <v>190</v>
      </c>
      <c r="E10" s="173">
        <f t="shared" si="0"/>
        <v>-56400.09</v>
      </c>
      <c r="F10" s="166"/>
    </row>
    <row r="11" spans="1:7" ht="20.100000000000001" customHeight="1" x14ac:dyDescent="0.55000000000000004">
      <c r="A11" s="177" t="s">
        <v>159</v>
      </c>
      <c r="B11" s="179">
        <v>92300</v>
      </c>
      <c r="C11" s="179">
        <v>135999.72</v>
      </c>
      <c r="D11" s="178" t="s">
        <v>188</v>
      </c>
      <c r="E11" s="173">
        <f t="shared" si="0"/>
        <v>43699.72</v>
      </c>
      <c r="F11" s="166" t="s">
        <v>169</v>
      </c>
    </row>
    <row r="12" spans="1:7" ht="20.100000000000001" customHeight="1" x14ac:dyDescent="0.55000000000000004">
      <c r="A12" s="177" t="s">
        <v>194</v>
      </c>
      <c r="B12" s="175">
        <v>16398600</v>
      </c>
      <c r="C12" s="176">
        <v>18962685.629999999</v>
      </c>
      <c r="D12" s="178" t="s">
        <v>188</v>
      </c>
      <c r="E12" s="173">
        <f t="shared" si="0"/>
        <v>2564085.629999999</v>
      </c>
      <c r="F12" s="166"/>
    </row>
    <row r="13" spans="1:7" ht="20.100000000000001" customHeight="1" x14ac:dyDescent="0.55000000000000004">
      <c r="A13" s="177" t="s">
        <v>74</v>
      </c>
      <c r="B13" s="180">
        <v>18898960</v>
      </c>
      <c r="C13" s="181">
        <v>18290362</v>
      </c>
      <c r="D13" s="180" t="s">
        <v>188</v>
      </c>
      <c r="E13" s="173">
        <f>+B13-C13</f>
        <v>608598</v>
      </c>
      <c r="F13" s="166"/>
    </row>
    <row r="14" spans="1:7" ht="20.100000000000001" customHeight="1" x14ac:dyDescent="0.55000000000000004">
      <c r="A14" s="167" t="s">
        <v>195</v>
      </c>
      <c r="B14" s="182">
        <f>SUM(B8:B13)</f>
        <v>36432060</v>
      </c>
      <c r="C14" s="182">
        <f>SUM(C8:C13)</f>
        <v>38334433.82</v>
      </c>
      <c r="D14" s="183" t="s">
        <v>188</v>
      </c>
      <c r="E14" s="184">
        <f>+C14-B14</f>
        <v>1902373.8200000003</v>
      </c>
      <c r="F14" s="166"/>
      <c r="G14" s="185">
        <f>E8+E9+E10+E11+E12-E13</f>
        <v>1902373.8199999989</v>
      </c>
    </row>
    <row r="15" spans="1:7" ht="20.100000000000001" customHeight="1" x14ac:dyDescent="0.55000000000000004">
      <c r="A15" s="186" t="s">
        <v>196</v>
      </c>
      <c r="B15" s="187"/>
      <c r="C15" s="188">
        <v>0</v>
      </c>
      <c r="D15" s="187"/>
      <c r="E15" s="189"/>
      <c r="F15" s="166"/>
    </row>
    <row r="16" spans="1:7" s="16" customFormat="1" ht="20.100000000000001" customHeight="1" x14ac:dyDescent="0.55000000000000004">
      <c r="A16" s="190" t="s">
        <v>197</v>
      </c>
      <c r="B16" s="187"/>
      <c r="C16" s="182">
        <f>SUM(C15:C15)</f>
        <v>0</v>
      </c>
      <c r="D16" s="191"/>
      <c r="E16" s="189"/>
      <c r="F16" s="192"/>
    </row>
    <row r="17" spans="1:7" s="16" customFormat="1" ht="20.100000000000001" customHeight="1" x14ac:dyDescent="0.55000000000000004">
      <c r="A17" s="193" t="s">
        <v>198</v>
      </c>
      <c r="B17" s="194"/>
      <c r="C17" s="195">
        <f>+C14+C16</f>
        <v>38334433.82</v>
      </c>
      <c r="D17" s="194"/>
      <c r="E17" s="196"/>
      <c r="F17" s="192"/>
    </row>
    <row r="18" spans="1:7" ht="22.5" customHeight="1" x14ac:dyDescent="0.55000000000000004">
      <c r="A18" s="197"/>
      <c r="B18" s="194"/>
      <c r="C18" s="194"/>
      <c r="D18" s="194"/>
      <c r="E18" s="196"/>
      <c r="F18" s="166" t="s">
        <v>169</v>
      </c>
    </row>
    <row r="19" spans="1:7" ht="20.100000000000001" customHeight="1" x14ac:dyDescent="0.55000000000000004">
      <c r="A19" s="163" t="s">
        <v>151</v>
      </c>
      <c r="B19" s="164" t="s">
        <v>60</v>
      </c>
      <c r="C19" s="164" t="s">
        <v>199</v>
      </c>
      <c r="D19" s="164" t="s">
        <v>188</v>
      </c>
      <c r="E19" s="165" t="s">
        <v>189</v>
      </c>
      <c r="F19" s="166"/>
    </row>
    <row r="20" spans="1:7" ht="16.5" customHeight="1" x14ac:dyDescent="0.55000000000000004">
      <c r="A20" s="167"/>
      <c r="B20" s="169"/>
      <c r="C20" s="169"/>
      <c r="D20" s="169" t="s">
        <v>190</v>
      </c>
      <c r="E20" s="170" t="s">
        <v>191</v>
      </c>
      <c r="F20" s="166"/>
    </row>
    <row r="21" spans="1:7" ht="18" customHeight="1" x14ac:dyDescent="0.55000000000000004">
      <c r="A21" s="174" t="s">
        <v>200</v>
      </c>
      <c r="B21" s="172" t="s">
        <v>169</v>
      </c>
      <c r="C21" s="198"/>
      <c r="D21" s="172"/>
      <c r="E21" s="199"/>
      <c r="F21" s="166"/>
    </row>
    <row r="22" spans="1:7" ht="20.100000000000001" customHeight="1" x14ac:dyDescent="0.55000000000000004">
      <c r="A22" s="177" t="s">
        <v>201</v>
      </c>
      <c r="B22" s="175">
        <v>10324895</v>
      </c>
      <c r="C22" s="200">
        <v>10216921</v>
      </c>
      <c r="D22" s="178" t="s">
        <v>190</v>
      </c>
      <c r="E22" s="201">
        <f>+B22-C22</f>
        <v>107974</v>
      </c>
      <c r="F22" s="166"/>
      <c r="G22" s="17"/>
    </row>
    <row r="23" spans="1:7" ht="20.100000000000001" customHeight="1" x14ac:dyDescent="0.55000000000000004">
      <c r="A23" s="177" t="s">
        <v>145</v>
      </c>
      <c r="B23" s="176">
        <v>2729520</v>
      </c>
      <c r="C23" s="202">
        <v>2690880</v>
      </c>
      <c r="D23" s="178" t="s">
        <v>190</v>
      </c>
      <c r="E23" s="201">
        <f t="shared" ref="E23:E30" si="1">+B23-C23</f>
        <v>38640</v>
      </c>
      <c r="F23" s="166"/>
      <c r="G23" s="17"/>
    </row>
    <row r="24" spans="1:7" ht="20.100000000000001" customHeight="1" x14ac:dyDescent="0.55000000000000004">
      <c r="A24" s="177" t="s">
        <v>152</v>
      </c>
      <c r="B24" s="175">
        <v>9398014</v>
      </c>
      <c r="C24" s="200">
        <v>9398014</v>
      </c>
      <c r="D24" s="178" t="s">
        <v>190</v>
      </c>
      <c r="E24" s="201">
        <f t="shared" si="1"/>
        <v>0</v>
      </c>
      <c r="F24" s="166"/>
      <c r="G24" s="17"/>
    </row>
    <row r="25" spans="1:7" ht="20.100000000000001" customHeight="1" x14ac:dyDescent="0.55000000000000004">
      <c r="A25" s="177" t="s">
        <v>66</v>
      </c>
      <c r="B25" s="175">
        <v>195600</v>
      </c>
      <c r="C25" s="200">
        <v>192600</v>
      </c>
      <c r="D25" s="178" t="s">
        <v>190</v>
      </c>
      <c r="E25" s="201">
        <f t="shared" si="1"/>
        <v>3000</v>
      </c>
      <c r="F25" s="166"/>
      <c r="G25" s="17"/>
    </row>
    <row r="26" spans="1:7" ht="20.100000000000001" customHeight="1" x14ac:dyDescent="0.55000000000000004">
      <c r="A26" s="177" t="s">
        <v>67</v>
      </c>
      <c r="B26" s="175">
        <v>4322096</v>
      </c>
      <c r="C26" s="200">
        <v>4153755.24</v>
      </c>
      <c r="D26" s="178" t="s">
        <v>190</v>
      </c>
      <c r="E26" s="201">
        <f t="shared" si="1"/>
        <v>168340.75999999978</v>
      </c>
      <c r="F26" s="166"/>
      <c r="G26" s="17"/>
    </row>
    <row r="27" spans="1:7" ht="20.100000000000001" customHeight="1" x14ac:dyDescent="0.55000000000000004">
      <c r="A27" s="177" t="s">
        <v>68</v>
      </c>
      <c r="B27" s="175">
        <v>2359735</v>
      </c>
      <c r="C27" s="200">
        <v>2190147.2400000002</v>
      </c>
      <c r="D27" s="178" t="s">
        <v>190</v>
      </c>
      <c r="E27" s="201">
        <f t="shared" si="1"/>
        <v>169587.75999999978</v>
      </c>
      <c r="F27" s="166"/>
      <c r="G27" s="17"/>
    </row>
    <row r="28" spans="1:7" ht="20.100000000000001" customHeight="1" x14ac:dyDescent="0.55000000000000004">
      <c r="A28" s="177" t="s">
        <v>69</v>
      </c>
      <c r="B28" s="175">
        <v>347000</v>
      </c>
      <c r="C28" s="175">
        <v>319413.69</v>
      </c>
      <c r="D28" s="178" t="s">
        <v>190</v>
      </c>
      <c r="E28" s="201">
        <f t="shared" si="1"/>
        <v>27586.309999999998</v>
      </c>
      <c r="F28" s="166"/>
      <c r="G28" s="17"/>
    </row>
    <row r="29" spans="1:7" ht="20.100000000000001" customHeight="1" x14ac:dyDescent="0.55000000000000004">
      <c r="A29" s="177" t="s">
        <v>71</v>
      </c>
      <c r="B29" s="175">
        <v>243000</v>
      </c>
      <c r="C29" s="175">
        <v>238000</v>
      </c>
      <c r="D29" s="178" t="s">
        <v>190</v>
      </c>
      <c r="E29" s="201">
        <f t="shared" si="1"/>
        <v>5000</v>
      </c>
      <c r="F29" s="166"/>
      <c r="G29" s="17"/>
    </row>
    <row r="30" spans="1:7" ht="20.100000000000001" customHeight="1" x14ac:dyDescent="0.55000000000000004">
      <c r="A30" s="177" t="s">
        <v>72</v>
      </c>
      <c r="B30" s="175">
        <v>4383100</v>
      </c>
      <c r="C30" s="175">
        <v>4375900</v>
      </c>
      <c r="D30" s="178" t="s">
        <v>190</v>
      </c>
      <c r="E30" s="201">
        <f t="shared" si="1"/>
        <v>7200</v>
      </c>
      <c r="F30" s="166"/>
      <c r="G30" s="17"/>
    </row>
    <row r="31" spans="1:7" ht="20.100000000000001" customHeight="1" x14ac:dyDescent="0.55000000000000004">
      <c r="A31" s="177" t="s">
        <v>74</v>
      </c>
      <c r="B31" s="175">
        <v>2129100</v>
      </c>
      <c r="C31" s="175">
        <v>2121000</v>
      </c>
      <c r="D31" s="178" t="s">
        <v>190</v>
      </c>
      <c r="E31" s="201">
        <f>+B31-C31</f>
        <v>8100</v>
      </c>
      <c r="F31" s="166"/>
      <c r="G31" s="17"/>
    </row>
    <row r="32" spans="1:7" ht="20.100000000000001" customHeight="1" x14ac:dyDescent="0.55000000000000004">
      <c r="A32" s="203" t="s">
        <v>202</v>
      </c>
      <c r="B32" s="204">
        <f>SUM(B22:B31)</f>
        <v>36432060</v>
      </c>
      <c r="C32" s="204">
        <f>SUM(C22:C31)</f>
        <v>35896631.170000002</v>
      </c>
      <c r="D32" s="204" t="s">
        <v>190</v>
      </c>
      <c r="E32" s="205">
        <f>+B32-C32</f>
        <v>535428.82999999821</v>
      </c>
      <c r="F32" s="166"/>
      <c r="G32" s="17"/>
    </row>
    <row r="33" spans="1:7" ht="20.100000000000001" customHeight="1" x14ac:dyDescent="0.55000000000000004">
      <c r="A33" s="186" t="s">
        <v>203</v>
      </c>
      <c r="B33" s="206"/>
      <c r="C33" s="188">
        <v>0</v>
      </c>
      <c r="D33" s="187"/>
      <c r="E33" s="189"/>
      <c r="F33" s="166"/>
    </row>
    <row r="34" spans="1:7" ht="20.100000000000001" customHeight="1" x14ac:dyDescent="0.55000000000000004">
      <c r="A34" s="207" t="s">
        <v>204</v>
      </c>
      <c r="B34" s="208"/>
      <c r="C34" s="195">
        <f>SUM(C33:C33)</f>
        <v>0</v>
      </c>
      <c r="D34" s="194"/>
      <c r="E34" s="196"/>
      <c r="F34" s="166"/>
    </row>
    <row r="35" spans="1:7" ht="20.100000000000001" customHeight="1" x14ac:dyDescent="0.55000000000000004">
      <c r="A35" s="193" t="s">
        <v>205</v>
      </c>
      <c r="B35" s="209"/>
      <c r="C35" s="182">
        <f>+C32+C34</f>
        <v>35896631.170000002</v>
      </c>
      <c r="D35" s="194"/>
      <c r="E35" s="196"/>
      <c r="F35" s="166"/>
    </row>
    <row r="36" spans="1:7" ht="20.100000000000001" customHeight="1" x14ac:dyDescent="0.55000000000000004">
      <c r="A36" s="210" t="s">
        <v>206</v>
      </c>
      <c r="B36" s="209"/>
      <c r="C36" s="211">
        <f>+C17-C35</f>
        <v>2437802.6499999985</v>
      </c>
      <c r="D36" s="194"/>
      <c r="E36" s="196"/>
      <c r="F36" s="166"/>
    </row>
    <row r="37" spans="1:7" ht="16.5" customHeight="1" x14ac:dyDescent="0.55000000000000004">
      <c r="A37" s="210" t="s">
        <v>155</v>
      </c>
      <c r="B37" s="209" t="s">
        <v>147</v>
      </c>
      <c r="C37" s="175"/>
      <c r="D37" s="194"/>
      <c r="E37" s="196"/>
      <c r="F37" s="166"/>
    </row>
    <row r="38" spans="1:7" s="19" customFormat="1" ht="19.5" customHeight="1" x14ac:dyDescent="0.55000000000000004">
      <c r="A38" s="210" t="s">
        <v>207</v>
      </c>
      <c r="B38" s="209"/>
      <c r="C38" s="212"/>
      <c r="D38" s="194"/>
      <c r="E38" s="196"/>
      <c r="F38" s="213"/>
      <c r="G38" s="18"/>
    </row>
    <row r="39" spans="1:7" s="19" customFormat="1" ht="20.100000000000001" customHeight="1" x14ac:dyDescent="0.55000000000000004">
      <c r="A39" s="193"/>
      <c r="B39" s="209"/>
      <c r="C39" s="194"/>
      <c r="D39" s="194"/>
      <c r="E39" s="196"/>
      <c r="F39" s="214"/>
      <c r="G39" s="20"/>
    </row>
    <row r="40" spans="1:7" s="19" customFormat="1" ht="20.100000000000001" customHeight="1" x14ac:dyDescent="0.55000000000000004">
      <c r="A40" s="193"/>
      <c r="B40" s="209"/>
      <c r="C40" s="194"/>
      <c r="D40" s="194"/>
      <c r="E40" s="196"/>
      <c r="F40" s="214"/>
      <c r="G40" s="20"/>
    </row>
    <row r="41" spans="1:7" ht="20.100000000000001" customHeight="1" x14ac:dyDescent="0.55000000000000004">
      <c r="A41" s="424"/>
      <c r="B41" s="424"/>
      <c r="C41" s="424"/>
      <c r="D41" s="424"/>
      <c r="E41" s="424"/>
      <c r="F41" s="424"/>
    </row>
    <row r="42" spans="1:7" ht="20.100000000000001" customHeight="1" x14ac:dyDescent="0.55000000000000004">
      <c r="A42" s="424"/>
      <c r="B42" s="424"/>
      <c r="C42" s="424"/>
      <c r="D42" s="424"/>
      <c r="E42" s="424"/>
      <c r="F42" s="424"/>
    </row>
    <row r="43" spans="1:7" ht="21" customHeight="1" x14ac:dyDescent="0.55000000000000004">
      <c r="A43" s="215"/>
      <c r="B43" s="216"/>
      <c r="C43" s="216"/>
      <c r="D43" s="216"/>
      <c r="E43" s="217"/>
    </row>
    <row r="44" spans="1:7" ht="21" customHeight="1" x14ac:dyDescent="0.55000000000000004">
      <c r="A44" s="215"/>
      <c r="B44" s="216"/>
      <c r="C44" s="216"/>
      <c r="D44" s="216"/>
      <c r="E44" s="217"/>
    </row>
  </sheetData>
  <mergeCells count="5">
    <mergeCell ref="A1:E1"/>
    <mergeCell ref="A2:E2"/>
    <mergeCell ref="A3:E3"/>
    <mergeCell ref="A41:F41"/>
    <mergeCell ref="A42:F42"/>
  </mergeCells>
  <printOptions horizontalCentered="1"/>
  <pageMargins left="7.874015748031496E-2" right="7.874015748031496E-2" top="0.23622047244094491" bottom="0.23622047244094491" header="0.31496062992125984" footer="0.31496062992125984"/>
  <pageSetup paperSize="9" scale="95" orientation="portrait" blackAndWhite="1" verticalDpi="18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3" workbookViewId="0">
      <selection activeCell="C28" sqref="C28"/>
    </sheetView>
  </sheetViews>
  <sheetFormatPr defaultRowHeight="17.25" x14ac:dyDescent="0.4"/>
  <cols>
    <col min="1" max="1" width="11.125" style="23" customWidth="1"/>
    <col min="2" max="2" width="17" style="23" customWidth="1"/>
    <col min="3" max="3" width="9" style="23"/>
    <col min="4" max="4" width="7.625" style="23" customWidth="1"/>
    <col min="5" max="7" width="9" style="23"/>
    <col min="8" max="8" width="9.375" style="23" customWidth="1"/>
    <col min="9" max="9" width="9" style="23"/>
    <col min="10" max="10" width="10.25" style="23" customWidth="1"/>
    <col min="11" max="11" width="10.5" style="23" customWidth="1"/>
    <col min="12" max="12" width="8.625" style="23" customWidth="1"/>
    <col min="13" max="13" width="7.625" style="23" customWidth="1"/>
    <col min="14" max="16384" width="9" style="23"/>
  </cols>
  <sheetData>
    <row r="1" spans="1:14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 ht="18.75" x14ac:dyDescent="0.4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8.75" x14ac:dyDescent="0.45">
      <c r="A3" s="502" t="s">
        <v>148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1:14" ht="18.75" x14ac:dyDescent="0.45">
      <c r="A4" s="503" t="s">
        <v>267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</row>
    <row r="5" spans="1:14" ht="18.75" x14ac:dyDescent="0.45">
      <c r="A5" s="504" t="s">
        <v>57</v>
      </c>
      <c r="B5" s="504" t="s">
        <v>40</v>
      </c>
      <c r="C5" s="507" t="s">
        <v>38</v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9"/>
    </row>
    <row r="6" spans="1:14" ht="18.75" x14ac:dyDescent="0.45">
      <c r="A6" s="505"/>
      <c r="B6" s="505"/>
      <c r="C6" s="109" t="s">
        <v>128</v>
      </c>
      <c r="D6" s="109" t="s">
        <v>131</v>
      </c>
      <c r="E6" s="504" t="s">
        <v>134</v>
      </c>
      <c r="F6" s="504" t="s">
        <v>99</v>
      </c>
      <c r="G6" s="109"/>
      <c r="H6" s="109" t="s">
        <v>137</v>
      </c>
      <c r="I6" s="109" t="s">
        <v>140</v>
      </c>
      <c r="J6" s="109"/>
      <c r="K6" s="504" t="s">
        <v>143</v>
      </c>
      <c r="L6" s="504" t="s">
        <v>144</v>
      </c>
      <c r="M6" s="504" t="s">
        <v>59</v>
      </c>
      <c r="N6" s="504" t="s">
        <v>34</v>
      </c>
    </row>
    <row r="7" spans="1:14" ht="18.75" x14ac:dyDescent="0.45">
      <c r="A7" s="505"/>
      <c r="B7" s="505"/>
      <c r="C7" s="110" t="s">
        <v>129</v>
      </c>
      <c r="D7" s="110" t="s">
        <v>132</v>
      </c>
      <c r="E7" s="505"/>
      <c r="F7" s="505"/>
      <c r="G7" s="110" t="s">
        <v>135</v>
      </c>
      <c r="H7" s="110" t="s">
        <v>138</v>
      </c>
      <c r="I7" s="110" t="s">
        <v>116</v>
      </c>
      <c r="J7" s="110" t="s">
        <v>142</v>
      </c>
      <c r="K7" s="505"/>
      <c r="L7" s="505"/>
      <c r="M7" s="505"/>
      <c r="N7" s="505"/>
    </row>
    <row r="8" spans="1:14" ht="18.75" x14ac:dyDescent="0.45">
      <c r="A8" s="505"/>
      <c r="B8" s="505"/>
      <c r="C8" s="110" t="s">
        <v>130</v>
      </c>
      <c r="D8" s="110" t="s">
        <v>133</v>
      </c>
      <c r="E8" s="505"/>
      <c r="F8" s="505"/>
      <c r="G8" s="110" t="s">
        <v>136</v>
      </c>
      <c r="H8" s="110" t="s">
        <v>139</v>
      </c>
      <c r="I8" s="110" t="s">
        <v>141</v>
      </c>
      <c r="J8" s="110" t="s">
        <v>120</v>
      </c>
      <c r="K8" s="505"/>
      <c r="L8" s="505"/>
      <c r="M8" s="505"/>
      <c r="N8" s="505"/>
    </row>
    <row r="9" spans="1:14" ht="18.75" x14ac:dyDescent="0.45">
      <c r="A9" s="506"/>
      <c r="B9" s="506"/>
      <c r="C9" s="111"/>
      <c r="D9" s="111"/>
      <c r="E9" s="506"/>
      <c r="F9" s="506"/>
      <c r="G9" s="111"/>
      <c r="H9" s="111" t="s">
        <v>136</v>
      </c>
      <c r="I9" s="111" t="s">
        <v>114</v>
      </c>
      <c r="J9" s="111"/>
      <c r="K9" s="506"/>
      <c r="L9" s="506"/>
      <c r="M9" s="506"/>
      <c r="N9" s="506"/>
    </row>
    <row r="10" spans="1:14" ht="18.75" x14ac:dyDescent="0.45">
      <c r="A10" s="293" t="s">
        <v>147</v>
      </c>
      <c r="B10" s="270"/>
      <c r="C10" s="109"/>
      <c r="D10" s="109"/>
      <c r="E10" s="270"/>
      <c r="F10" s="270"/>
      <c r="G10" s="109"/>
      <c r="H10" s="109"/>
      <c r="I10" s="109"/>
      <c r="J10" s="109"/>
      <c r="K10" s="270"/>
      <c r="L10" s="270"/>
      <c r="M10" s="270"/>
      <c r="N10" s="270"/>
    </row>
    <row r="11" spans="1:14" ht="18.75" x14ac:dyDescent="0.45">
      <c r="A11" s="505" t="s">
        <v>62</v>
      </c>
      <c r="B11" s="112" t="s">
        <v>145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4">
        <v>0</v>
      </c>
      <c r="M11" s="114">
        <v>0</v>
      </c>
      <c r="N11" s="114">
        <v>0</v>
      </c>
    </row>
    <row r="12" spans="1:14" ht="18.75" x14ac:dyDescent="0.45">
      <c r="A12" s="506"/>
      <c r="B12" s="117" t="s">
        <v>64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4">
        <v>0</v>
      </c>
      <c r="M12" s="114">
        <v>0</v>
      </c>
      <c r="N12" s="114">
        <v>0</v>
      </c>
    </row>
    <row r="13" spans="1:14" ht="18.75" x14ac:dyDescent="0.45">
      <c r="A13" s="504" t="s">
        <v>65</v>
      </c>
      <c r="B13" s="116" t="s">
        <v>66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4">
        <v>0</v>
      </c>
      <c r="M13" s="114">
        <v>0</v>
      </c>
      <c r="N13" s="114">
        <v>0</v>
      </c>
    </row>
    <row r="14" spans="1:14" ht="18.75" x14ac:dyDescent="0.45">
      <c r="A14" s="505"/>
      <c r="B14" s="116" t="s">
        <v>67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4">
        <v>0</v>
      </c>
      <c r="M14" s="114">
        <v>0</v>
      </c>
      <c r="N14" s="114">
        <v>0</v>
      </c>
    </row>
    <row r="15" spans="1:14" ht="18.75" x14ac:dyDescent="0.45">
      <c r="A15" s="505"/>
      <c r="B15" s="117" t="s">
        <v>68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4">
        <v>0</v>
      </c>
      <c r="M15" s="114">
        <v>0</v>
      </c>
      <c r="N15" s="114">
        <v>0</v>
      </c>
    </row>
    <row r="16" spans="1:14" ht="18.75" x14ac:dyDescent="0.45">
      <c r="A16" s="506"/>
      <c r="B16" s="116" t="s">
        <v>69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4">
        <v>0</v>
      </c>
      <c r="M16" s="114">
        <v>0</v>
      </c>
      <c r="N16" s="114">
        <v>0</v>
      </c>
    </row>
    <row r="17" spans="1:14" ht="18.75" x14ac:dyDescent="0.45">
      <c r="A17" s="504" t="s">
        <v>70</v>
      </c>
      <c r="B17" s="116" t="s">
        <v>71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4">
        <v>0</v>
      </c>
      <c r="M17" s="114">
        <v>0</v>
      </c>
      <c r="N17" s="114">
        <v>0</v>
      </c>
    </row>
    <row r="18" spans="1:14" ht="18.75" x14ac:dyDescent="0.45">
      <c r="A18" s="506"/>
      <c r="B18" s="116" t="s">
        <v>72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4">
        <v>0</v>
      </c>
      <c r="M18" s="114">
        <v>0</v>
      </c>
      <c r="N18" s="114">
        <v>0</v>
      </c>
    </row>
    <row r="19" spans="1:14" ht="18.75" x14ac:dyDescent="0.45">
      <c r="A19" s="116" t="s">
        <v>73</v>
      </c>
      <c r="B19" s="116" t="s">
        <v>74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4">
        <v>0</v>
      </c>
      <c r="M19" s="114">
        <v>0</v>
      </c>
      <c r="N19" s="114">
        <v>0</v>
      </c>
    </row>
    <row r="20" spans="1:14" ht="18.75" x14ac:dyDescent="0.45">
      <c r="A20" s="116" t="s">
        <v>59</v>
      </c>
      <c r="B20" s="116" t="s">
        <v>59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4">
        <v>0</v>
      </c>
      <c r="M20" s="114">
        <v>0</v>
      </c>
      <c r="N20" s="114">
        <v>0</v>
      </c>
    </row>
    <row r="21" spans="1:14" ht="18.75" x14ac:dyDescent="0.45">
      <c r="A21" s="499" t="s">
        <v>34</v>
      </c>
      <c r="B21" s="500"/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4">
        <v>0</v>
      </c>
      <c r="M21" s="114">
        <v>0</v>
      </c>
      <c r="N21" s="114">
        <v>0</v>
      </c>
    </row>
    <row r="22" spans="1:14" ht="18.75" x14ac:dyDescent="0.4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4" ht="18.75" x14ac:dyDescent="0.45">
      <c r="A23" s="107" t="s">
        <v>413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4" ht="18.75" x14ac:dyDescent="0.4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4" ht="18.75" x14ac:dyDescent="0.4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4" ht="18.75" x14ac:dyDescent="0.4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4" ht="18.75" x14ac:dyDescent="0.4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4" ht="18.75" x14ac:dyDescent="0.4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4" ht="18.75" x14ac:dyDescent="0.4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4" ht="18.75" x14ac:dyDescent="0.4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4" ht="18.75" x14ac:dyDescent="0.4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4" ht="18.75" x14ac:dyDescent="0.4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8.75" x14ac:dyDescent="0.4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</sheetData>
  <mergeCells count="16">
    <mergeCell ref="A21:B21"/>
    <mergeCell ref="A2:N2"/>
    <mergeCell ref="A3:N3"/>
    <mergeCell ref="A4:N4"/>
    <mergeCell ref="A5:A9"/>
    <mergeCell ref="B5:B9"/>
    <mergeCell ref="C5:N5"/>
    <mergeCell ref="E6:E9"/>
    <mergeCell ref="F6:F9"/>
    <mergeCell ref="K6:K9"/>
    <mergeCell ref="L6:L9"/>
    <mergeCell ref="M6:M9"/>
    <mergeCell ref="N6:N9"/>
    <mergeCell ref="A11:A12"/>
    <mergeCell ref="A13:A16"/>
    <mergeCell ref="A17:A18"/>
  </mergeCells>
  <pageMargins left="3.937007874015748E-2" right="3.937007874015748E-2" top="0.35433070866141736" bottom="0.35433070866141736" header="0.31496062992125984" footer="0.31496062992125984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G17" sqref="G17"/>
    </sheetView>
  </sheetViews>
  <sheetFormatPr defaultRowHeight="17.25" x14ac:dyDescent="0.4"/>
  <cols>
    <col min="1" max="1" width="10.625" style="23" customWidth="1"/>
    <col min="2" max="2" width="14.875" style="23" customWidth="1"/>
    <col min="3" max="3" width="10.25" style="23" customWidth="1"/>
    <col min="4" max="4" width="7.75" style="23" customWidth="1"/>
    <col min="5" max="7" width="9" style="23"/>
    <col min="8" max="8" width="7.125" style="23" customWidth="1"/>
    <col min="9" max="10" width="9" style="23"/>
    <col min="11" max="11" width="8.625" style="23" customWidth="1"/>
    <col min="12" max="12" width="8.25" style="23" customWidth="1"/>
    <col min="13" max="13" width="7.625" style="23" customWidth="1"/>
    <col min="14" max="16384" width="9" style="23"/>
  </cols>
  <sheetData>
    <row r="1" spans="1:14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 ht="18.75" x14ac:dyDescent="0.45">
      <c r="A2" s="502" t="s">
        <v>303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8.75" x14ac:dyDescent="0.45">
      <c r="A3" s="502" t="s">
        <v>149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1:14" ht="18.75" x14ac:dyDescent="0.45">
      <c r="A4" s="503" t="s">
        <v>267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</row>
    <row r="5" spans="1:14" ht="18.75" x14ac:dyDescent="0.45">
      <c r="A5" s="504" t="s">
        <v>57</v>
      </c>
      <c r="B5" s="504" t="s">
        <v>40</v>
      </c>
      <c r="C5" s="507" t="s">
        <v>38</v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9"/>
    </row>
    <row r="6" spans="1:14" ht="18.75" x14ac:dyDescent="0.45">
      <c r="A6" s="505"/>
      <c r="B6" s="505"/>
      <c r="C6" s="109" t="s">
        <v>128</v>
      </c>
      <c r="D6" s="109" t="s">
        <v>131</v>
      </c>
      <c r="E6" s="504" t="s">
        <v>134</v>
      </c>
      <c r="F6" s="504" t="s">
        <v>99</v>
      </c>
      <c r="G6" s="109"/>
      <c r="H6" s="109" t="s">
        <v>137</v>
      </c>
      <c r="I6" s="109" t="s">
        <v>140</v>
      </c>
      <c r="J6" s="109"/>
      <c r="K6" s="504" t="s">
        <v>143</v>
      </c>
      <c r="L6" s="504" t="s">
        <v>144</v>
      </c>
      <c r="M6" s="504" t="s">
        <v>59</v>
      </c>
      <c r="N6" s="504" t="s">
        <v>34</v>
      </c>
    </row>
    <row r="7" spans="1:14" ht="18.75" x14ac:dyDescent="0.45">
      <c r="A7" s="505"/>
      <c r="B7" s="505"/>
      <c r="C7" s="110" t="s">
        <v>129</v>
      </c>
      <c r="D7" s="110" t="s">
        <v>132</v>
      </c>
      <c r="E7" s="505"/>
      <c r="F7" s="505"/>
      <c r="G7" s="110" t="s">
        <v>135</v>
      </c>
      <c r="H7" s="110" t="s">
        <v>138</v>
      </c>
      <c r="I7" s="110" t="s">
        <v>116</v>
      </c>
      <c r="J7" s="110" t="s">
        <v>142</v>
      </c>
      <c r="K7" s="505"/>
      <c r="L7" s="505"/>
      <c r="M7" s="505"/>
      <c r="N7" s="505"/>
    </row>
    <row r="8" spans="1:14" ht="18.75" x14ac:dyDescent="0.45">
      <c r="A8" s="505"/>
      <c r="B8" s="505"/>
      <c r="C8" s="110" t="s">
        <v>130</v>
      </c>
      <c r="D8" s="110" t="s">
        <v>133</v>
      </c>
      <c r="E8" s="505"/>
      <c r="F8" s="505"/>
      <c r="G8" s="110" t="s">
        <v>136</v>
      </c>
      <c r="H8" s="110" t="s">
        <v>139</v>
      </c>
      <c r="I8" s="110" t="s">
        <v>141</v>
      </c>
      <c r="J8" s="110" t="s">
        <v>120</v>
      </c>
      <c r="K8" s="505"/>
      <c r="L8" s="505"/>
      <c r="M8" s="505"/>
      <c r="N8" s="505"/>
    </row>
    <row r="9" spans="1:14" ht="18.75" x14ac:dyDescent="0.45">
      <c r="A9" s="506"/>
      <c r="B9" s="506"/>
      <c r="C9" s="111"/>
      <c r="D9" s="111"/>
      <c r="E9" s="506"/>
      <c r="F9" s="506"/>
      <c r="G9" s="111"/>
      <c r="H9" s="111" t="s">
        <v>136</v>
      </c>
      <c r="I9" s="111" t="s">
        <v>114</v>
      </c>
      <c r="J9" s="111"/>
      <c r="K9" s="506"/>
      <c r="L9" s="506"/>
      <c r="M9" s="506"/>
      <c r="N9" s="506"/>
    </row>
    <row r="10" spans="1:14" ht="18.75" x14ac:dyDescent="0.45">
      <c r="A10" s="293" t="s">
        <v>147</v>
      </c>
      <c r="B10" s="270"/>
      <c r="C10" s="109"/>
      <c r="D10" s="109"/>
      <c r="E10" s="270"/>
      <c r="F10" s="270"/>
      <c r="G10" s="109"/>
      <c r="H10" s="109"/>
      <c r="I10" s="109"/>
      <c r="J10" s="109"/>
      <c r="K10" s="270"/>
      <c r="L10" s="270"/>
      <c r="M10" s="270"/>
      <c r="N10" s="270"/>
    </row>
    <row r="11" spans="1:14" ht="18.75" x14ac:dyDescent="0.45">
      <c r="A11" s="505" t="s">
        <v>62</v>
      </c>
      <c r="B11" s="112" t="s">
        <v>145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4">
        <v>0</v>
      </c>
      <c r="M11" s="114">
        <v>0</v>
      </c>
      <c r="N11" s="114">
        <v>0</v>
      </c>
    </row>
    <row r="12" spans="1:14" ht="18.75" x14ac:dyDescent="0.45">
      <c r="A12" s="506"/>
      <c r="B12" s="117" t="s">
        <v>64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4">
        <v>0</v>
      </c>
      <c r="M12" s="114">
        <v>0</v>
      </c>
      <c r="N12" s="114">
        <v>0</v>
      </c>
    </row>
    <row r="13" spans="1:14" ht="18.75" x14ac:dyDescent="0.45">
      <c r="A13" s="504" t="s">
        <v>65</v>
      </c>
      <c r="B13" s="116" t="s">
        <v>66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4">
        <v>0</v>
      </c>
      <c r="M13" s="114">
        <v>0</v>
      </c>
      <c r="N13" s="114">
        <v>0</v>
      </c>
    </row>
    <row r="14" spans="1:14" ht="18.75" x14ac:dyDescent="0.45">
      <c r="A14" s="505"/>
      <c r="B14" s="116" t="s">
        <v>67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4">
        <v>0</v>
      </c>
      <c r="M14" s="114">
        <v>0</v>
      </c>
      <c r="N14" s="114">
        <v>0</v>
      </c>
    </row>
    <row r="15" spans="1:14" ht="18.75" x14ac:dyDescent="0.45">
      <c r="A15" s="505"/>
      <c r="B15" s="117" t="s">
        <v>68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4">
        <v>0</v>
      </c>
      <c r="M15" s="114">
        <v>0</v>
      </c>
      <c r="N15" s="114">
        <v>0</v>
      </c>
    </row>
    <row r="16" spans="1:14" ht="18.75" x14ac:dyDescent="0.45">
      <c r="A16" s="506"/>
      <c r="B16" s="116" t="s">
        <v>69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4">
        <v>0</v>
      </c>
      <c r="M16" s="114">
        <v>0</v>
      </c>
      <c r="N16" s="114">
        <v>0</v>
      </c>
    </row>
    <row r="17" spans="1:14" ht="18.75" x14ac:dyDescent="0.45">
      <c r="A17" s="504" t="s">
        <v>70</v>
      </c>
      <c r="B17" s="116" t="s">
        <v>71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4">
        <v>0</v>
      </c>
      <c r="M17" s="114">
        <v>0</v>
      </c>
      <c r="N17" s="114">
        <v>0</v>
      </c>
    </row>
    <row r="18" spans="1:14" ht="18.75" x14ac:dyDescent="0.45">
      <c r="A18" s="506"/>
      <c r="B18" s="116" t="s">
        <v>72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4">
        <v>0</v>
      </c>
      <c r="M18" s="114">
        <v>0</v>
      </c>
      <c r="N18" s="114">
        <v>0</v>
      </c>
    </row>
    <row r="19" spans="1:14" ht="18.75" x14ac:dyDescent="0.45">
      <c r="A19" s="116" t="s">
        <v>73</v>
      </c>
      <c r="B19" s="116" t="s">
        <v>74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4">
        <v>0</v>
      </c>
      <c r="M19" s="114">
        <v>0</v>
      </c>
      <c r="N19" s="114">
        <v>0</v>
      </c>
    </row>
    <row r="20" spans="1:14" ht="18.75" x14ac:dyDescent="0.45">
      <c r="A20" s="116" t="s">
        <v>59</v>
      </c>
      <c r="B20" s="116" t="s">
        <v>59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4">
        <v>0</v>
      </c>
      <c r="M20" s="114">
        <v>0</v>
      </c>
      <c r="N20" s="114">
        <v>0</v>
      </c>
    </row>
    <row r="21" spans="1:14" ht="18.75" x14ac:dyDescent="0.45">
      <c r="A21" s="499" t="s">
        <v>34</v>
      </c>
      <c r="B21" s="500"/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4">
        <v>0</v>
      </c>
      <c r="M21" s="114">
        <v>0</v>
      </c>
      <c r="N21" s="114">
        <v>0</v>
      </c>
    </row>
    <row r="22" spans="1:14" ht="18.75" x14ac:dyDescent="0.4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4" ht="18.75" x14ac:dyDescent="0.45">
      <c r="A23" s="121" t="s">
        <v>414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4" ht="18.75" x14ac:dyDescent="0.4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4" ht="18.75" x14ac:dyDescent="0.4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4" ht="18.75" x14ac:dyDescent="0.4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4" ht="18.75" x14ac:dyDescent="0.4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4" ht="18.75" x14ac:dyDescent="0.4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4" ht="18.75" x14ac:dyDescent="0.4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4" ht="18.75" x14ac:dyDescent="0.4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4" ht="18.75" x14ac:dyDescent="0.4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4" ht="18.75" x14ac:dyDescent="0.4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 ht="18.75" x14ac:dyDescent="0.4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ht="18.75" x14ac:dyDescent="0.4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ht="18.75" x14ac:dyDescent="0.4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ht="18.75" x14ac:dyDescent="0.4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 ht="18.75" x14ac:dyDescent="0.4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</sheetData>
  <mergeCells count="16">
    <mergeCell ref="A21:B21"/>
    <mergeCell ref="A2:N2"/>
    <mergeCell ref="A3:N3"/>
    <mergeCell ref="A4:N4"/>
    <mergeCell ref="A5:A9"/>
    <mergeCell ref="B5:B9"/>
    <mergeCell ref="C5:N5"/>
    <mergeCell ref="E6:E9"/>
    <mergeCell ref="F6:F9"/>
    <mergeCell ref="K6:K9"/>
    <mergeCell ref="L6:L9"/>
    <mergeCell ref="M6:M9"/>
    <mergeCell ref="N6:N9"/>
    <mergeCell ref="A11:A12"/>
    <mergeCell ref="A13:A16"/>
    <mergeCell ref="A17:A18"/>
  </mergeCells>
  <pageMargins left="3.937007874015748E-2" right="3.937007874015748E-2" top="0.35433070866141736" bottom="0.35433070866141736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3" zoomScaleNormal="100" workbookViewId="0">
      <selection activeCell="D17" sqref="D17"/>
    </sheetView>
  </sheetViews>
  <sheetFormatPr defaultRowHeight="17.25" x14ac:dyDescent="0.4"/>
  <cols>
    <col min="1" max="1" width="23.875" style="23" customWidth="1"/>
    <col min="2" max="2" width="11" style="23" customWidth="1"/>
    <col min="3" max="3" width="10.75" style="23" customWidth="1"/>
    <col min="4" max="4" width="11.375" style="23" customWidth="1"/>
    <col min="5" max="5" width="10.625" style="23" customWidth="1"/>
    <col min="6" max="6" width="8.75" style="23" customWidth="1"/>
    <col min="7" max="7" width="10.25" style="23" customWidth="1"/>
    <col min="8" max="8" width="9.5" style="23" customWidth="1"/>
    <col min="9" max="9" width="9.75" style="23" customWidth="1"/>
    <col min="10" max="10" width="8.75" style="23" customWidth="1"/>
    <col min="11" max="11" width="8.875" style="23" customWidth="1"/>
    <col min="12" max="12" width="8.375" style="23" customWidth="1"/>
    <col min="13" max="13" width="8.5" style="23" customWidth="1"/>
    <col min="14" max="14" width="10.375" style="23" customWidth="1"/>
    <col min="15" max="16384" width="9" style="23"/>
  </cols>
  <sheetData>
    <row r="1" spans="1:14" ht="18.75" x14ac:dyDescent="0.45">
      <c r="A1" s="294"/>
      <c r="B1" s="294"/>
      <c r="C1" s="294"/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8.75" x14ac:dyDescent="0.4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4" ht="18.75" x14ac:dyDescent="0.45">
      <c r="A3" s="502" t="s">
        <v>150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1:14" ht="18.75" x14ac:dyDescent="0.45">
      <c r="A4" s="503" t="s">
        <v>268</v>
      </c>
      <c r="B4" s="503"/>
      <c r="C4" s="503"/>
      <c r="D4" s="510"/>
      <c r="E4" s="503"/>
      <c r="F4" s="503"/>
      <c r="G4" s="503"/>
      <c r="H4" s="503"/>
      <c r="I4" s="503"/>
      <c r="J4" s="503"/>
      <c r="K4" s="503"/>
      <c r="L4" s="503"/>
      <c r="M4" s="503"/>
      <c r="N4" s="503"/>
    </row>
    <row r="5" spans="1:14" ht="18.75" x14ac:dyDescent="0.45">
      <c r="A5" s="504" t="s">
        <v>151</v>
      </c>
      <c r="B5" s="504" t="s">
        <v>58</v>
      </c>
      <c r="C5" s="296"/>
      <c r="D5" s="511" t="s">
        <v>34</v>
      </c>
      <c r="E5" s="297" t="s">
        <v>128</v>
      </c>
      <c r="F5" s="109" t="s">
        <v>131</v>
      </c>
      <c r="G5" s="504" t="s">
        <v>134</v>
      </c>
      <c r="H5" s="504" t="s">
        <v>99</v>
      </c>
      <c r="I5" s="109"/>
      <c r="J5" s="109" t="s">
        <v>137</v>
      </c>
      <c r="K5" s="298" t="s">
        <v>140</v>
      </c>
      <c r="L5" s="109"/>
      <c r="M5" s="514" t="s">
        <v>143</v>
      </c>
      <c r="N5" s="504" t="s">
        <v>59</v>
      </c>
    </row>
    <row r="6" spans="1:14" ht="18.75" x14ac:dyDescent="0.45">
      <c r="A6" s="505"/>
      <c r="B6" s="505"/>
      <c r="C6" s="299" t="s">
        <v>183</v>
      </c>
      <c r="D6" s="512"/>
      <c r="E6" s="300" t="s">
        <v>129</v>
      </c>
      <c r="F6" s="110" t="s">
        <v>132</v>
      </c>
      <c r="G6" s="505"/>
      <c r="H6" s="505"/>
      <c r="I6" s="110" t="s">
        <v>135</v>
      </c>
      <c r="J6" s="110" t="s">
        <v>138</v>
      </c>
      <c r="K6" s="301" t="s">
        <v>116</v>
      </c>
      <c r="L6" s="110" t="s">
        <v>142</v>
      </c>
      <c r="M6" s="515"/>
      <c r="N6" s="505"/>
    </row>
    <row r="7" spans="1:14" ht="18.75" x14ac:dyDescent="0.45">
      <c r="A7" s="505"/>
      <c r="B7" s="505"/>
      <c r="C7" s="299" t="s">
        <v>60</v>
      </c>
      <c r="D7" s="512"/>
      <c r="E7" s="300" t="s">
        <v>130</v>
      </c>
      <c r="F7" s="110" t="s">
        <v>133</v>
      </c>
      <c r="G7" s="505"/>
      <c r="H7" s="505"/>
      <c r="I7" s="110" t="s">
        <v>136</v>
      </c>
      <c r="J7" s="110" t="s">
        <v>139</v>
      </c>
      <c r="K7" s="301" t="s">
        <v>141</v>
      </c>
      <c r="L7" s="110" t="s">
        <v>120</v>
      </c>
      <c r="M7" s="515"/>
      <c r="N7" s="505"/>
    </row>
    <row r="8" spans="1:14" ht="18.75" x14ac:dyDescent="0.45">
      <c r="A8" s="506"/>
      <c r="B8" s="506"/>
      <c r="C8" s="302"/>
      <c r="D8" s="513"/>
      <c r="E8" s="303"/>
      <c r="F8" s="111"/>
      <c r="G8" s="506"/>
      <c r="H8" s="506"/>
      <c r="I8" s="111"/>
      <c r="J8" s="111" t="s">
        <v>136</v>
      </c>
      <c r="K8" s="304" t="s">
        <v>114</v>
      </c>
      <c r="L8" s="111"/>
      <c r="M8" s="516"/>
      <c r="N8" s="506"/>
    </row>
    <row r="9" spans="1:14" ht="18.75" x14ac:dyDescent="0.45">
      <c r="A9" s="305" t="s">
        <v>147</v>
      </c>
      <c r="B9" s="285"/>
      <c r="C9" s="285"/>
      <c r="D9" s="306"/>
      <c r="E9" s="294"/>
      <c r="F9" s="294"/>
      <c r="G9" s="285"/>
      <c r="H9" s="285"/>
      <c r="I9" s="294"/>
      <c r="J9" s="294"/>
      <c r="K9" s="294"/>
      <c r="L9" s="294"/>
      <c r="M9" s="285"/>
      <c r="N9" s="295"/>
    </row>
    <row r="10" spans="1:14" ht="18.75" x14ac:dyDescent="0.4">
      <c r="A10" s="307" t="s">
        <v>59</v>
      </c>
      <c r="B10" s="288">
        <v>10324895</v>
      </c>
      <c r="C10" s="308">
        <f t="shared" ref="C10:C15" si="0">D10</f>
        <v>10216921</v>
      </c>
      <c r="D10" s="309">
        <f t="shared" ref="D10:D19" si="1">E10+F10+G10+H10+I10+J10+K10+L10+M10+N10</f>
        <v>10216921</v>
      </c>
      <c r="E10" s="310">
        <v>0</v>
      </c>
      <c r="F10" s="308">
        <v>0</v>
      </c>
      <c r="G10" s="308">
        <v>0</v>
      </c>
      <c r="H10" s="308">
        <v>0</v>
      </c>
      <c r="I10" s="308">
        <v>0</v>
      </c>
      <c r="J10" s="308">
        <v>0</v>
      </c>
      <c r="K10" s="308">
        <v>0</v>
      </c>
      <c r="L10" s="308">
        <v>0</v>
      </c>
      <c r="M10" s="308">
        <v>0</v>
      </c>
      <c r="N10" s="308">
        <v>10216921</v>
      </c>
    </row>
    <row r="11" spans="1:14" ht="18.75" x14ac:dyDescent="0.4">
      <c r="A11" s="311" t="s">
        <v>145</v>
      </c>
      <c r="B11" s="312">
        <v>2729520</v>
      </c>
      <c r="C11" s="313">
        <f t="shared" si="0"/>
        <v>2690880</v>
      </c>
      <c r="D11" s="314">
        <f t="shared" si="1"/>
        <v>2690880</v>
      </c>
      <c r="E11" s="308">
        <v>2690880</v>
      </c>
      <c r="F11" s="308">
        <v>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</row>
    <row r="12" spans="1:14" ht="18.75" x14ac:dyDescent="0.4">
      <c r="A12" s="315" t="s">
        <v>152</v>
      </c>
      <c r="B12" s="308">
        <v>9398014</v>
      </c>
      <c r="C12" s="313">
        <f t="shared" si="0"/>
        <v>9398014</v>
      </c>
      <c r="D12" s="314">
        <f t="shared" si="1"/>
        <v>9398014</v>
      </c>
      <c r="E12" s="312">
        <v>5994634</v>
      </c>
      <c r="F12" s="312">
        <v>0</v>
      </c>
      <c r="G12" s="312">
        <v>2660760</v>
      </c>
      <c r="H12" s="312">
        <v>0</v>
      </c>
      <c r="I12" s="312">
        <v>742620</v>
      </c>
      <c r="J12" s="312">
        <v>0</v>
      </c>
      <c r="K12" s="312">
        <v>0</v>
      </c>
      <c r="L12" s="312">
        <v>0</v>
      </c>
      <c r="M12" s="312">
        <v>0</v>
      </c>
      <c r="N12" s="312">
        <v>0</v>
      </c>
    </row>
    <row r="13" spans="1:14" ht="18.75" x14ac:dyDescent="0.4">
      <c r="A13" s="307" t="s">
        <v>66</v>
      </c>
      <c r="B13" s="312">
        <v>195600</v>
      </c>
      <c r="C13" s="313">
        <f t="shared" si="0"/>
        <v>192600</v>
      </c>
      <c r="D13" s="314">
        <f t="shared" si="1"/>
        <v>192600</v>
      </c>
      <c r="E13" s="312">
        <v>164900</v>
      </c>
      <c r="F13" s="312">
        <v>0</v>
      </c>
      <c r="G13" s="312">
        <v>20000</v>
      </c>
      <c r="H13" s="312">
        <v>0</v>
      </c>
      <c r="I13" s="312">
        <v>7700</v>
      </c>
      <c r="J13" s="312">
        <v>0</v>
      </c>
      <c r="K13" s="312">
        <v>0</v>
      </c>
      <c r="L13" s="312">
        <v>0</v>
      </c>
      <c r="M13" s="312">
        <v>0</v>
      </c>
      <c r="N13" s="312">
        <v>0</v>
      </c>
    </row>
    <row r="14" spans="1:14" ht="18.75" x14ac:dyDescent="0.4">
      <c r="A14" s="307" t="s">
        <v>67</v>
      </c>
      <c r="B14" s="312">
        <v>4322096</v>
      </c>
      <c r="C14" s="313">
        <f t="shared" si="0"/>
        <v>4153755.24</v>
      </c>
      <c r="D14" s="314">
        <f t="shared" si="1"/>
        <v>4153755.24</v>
      </c>
      <c r="E14" s="312">
        <v>1717429.24</v>
      </c>
      <c r="F14" s="312">
        <v>0</v>
      </c>
      <c r="G14" s="312">
        <v>919472</v>
      </c>
      <c r="H14" s="312">
        <v>846200</v>
      </c>
      <c r="I14" s="312">
        <v>275602</v>
      </c>
      <c r="J14" s="312">
        <v>105130</v>
      </c>
      <c r="K14" s="312">
        <v>289922</v>
      </c>
      <c r="L14" s="312">
        <v>0</v>
      </c>
      <c r="M14" s="312">
        <v>0</v>
      </c>
      <c r="N14" s="312">
        <v>0</v>
      </c>
    </row>
    <row r="15" spans="1:14" ht="18.75" x14ac:dyDescent="0.4">
      <c r="A15" s="316" t="s">
        <v>68</v>
      </c>
      <c r="B15" s="317">
        <v>2359735</v>
      </c>
      <c r="C15" s="313">
        <f t="shared" si="0"/>
        <v>2190147.2400000002</v>
      </c>
      <c r="D15" s="314">
        <f t="shared" si="1"/>
        <v>2190147.2400000002</v>
      </c>
      <c r="E15" s="312">
        <v>585472</v>
      </c>
      <c r="F15" s="312">
        <v>20500</v>
      </c>
      <c r="G15" s="312">
        <v>887571.24</v>
      </c>
      <c r="H15" s="312">
        <v>337725</v>
      </c>
      <c r="I15" s="312">
        <v>259008</v>
      </c>
      <c r="J15" s="312">
        <v>0</v>
      </c>
      <c r="K15" s="312">
        <v>99871</v>
      </c>
      <c r="L15" s="312">
        <v>0</v>
      </c>
      <c r="M15" s="312">
        <v>0</v>
      </c>
      <c r="N15" s="312">
        <v>0</v>
      </c>
    </row>
    <row r="16" spans="1:14" ht="18.75" x14ac:dyDescent="0.4">
      <c r="A16" s="307" t="s">
        <v>69</v>
      </c>
      <c r="B16" s="312">
        <v>347000</v>
      </c>
      <c r="C16" s="308">
        <f>E16</f>
        <v>319413.69</v>
      </c>
      <c r="D16" s="314">
        <f t="shared" si="1"/>
        <v>319413.69</v>
      </c>
      <c r="E16" s="312">
        <v>319413.69</v>
      </c>
      <c r="F16" s="312">
        <v>0</v>
      </c>
      <c r="G16" s="312">
        <v>0</v>
      </c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312">
        <v>0</v>
      </c>
    </row>
    <row r="17" spans="1:14" ht="18.75" x14ac:dyDescent="0.4">
      <c r="A17" s="307" t="s">
        <v>269</v>
      </c>
      <c r="B17" s="312">
        <v>243000</v>
      </c>
      <c r="C17" s="313">
        <f>D17</f>
        <v>238000</v>
      </c>
      <c r="D17" s="314">
        <f t="shared" si="1"/>
        <v>238000</v>
      </c>
      <c r="E17" s="312">
        <v>122400</v>
      </c>
      <c r="F17" s="312">
        <v>0</v>
      </c>
      <c r="G17" s="312">
        <v>81900</v>
      </c>
      <c r="H17" s="312">
        <v>0</v>
      </c>
      <c r="I17" s="312">
        <v>33700</v>
      </c>
      <c r="J17" s="312">
        <v>0</v>
      </c>
      <c r="K17" s="312">
        <v>0</v>
      </c>
      <c r="L17" s="312">
        <v>0</v>
      </c>
      <c r="M17" s="312">
        <v>0</v>
      </c>
      <c r="N17" s="312">
        <v>0</v>
      </c>
    </row>
    <row r="18" spans="1:14" ht="18.75" x14ac:dyDescent="0.4">
      <c r="A18" s="307" t="s">
        <v>153</v>
      </c>
      <c r="B18" s="312">
        <v>4383100</v>
      </c>
      <c r="C18" s="313">
        <f>D18</f>
        <v>4375900</v>
      </c>
      <c r="D18" s="314">
        <f t="shared" si="1"/>
        <v>4375900</v>
      </c>
      <c r="E18" s="312">
        <v>0</v>
      </c>
      <c r="F18" s="312">
        <v>0</v>
      </c>
      <c r="G18" s="312">
        <v>0</v>
      </c>
      <c r="H18" s="312">
        <v>0</v>
      </c>
      <c r="I18" s="312">
        <v>4375900</v>
      </c>
      <c r="J18" s="312">
        <v>0</v>
      </c>
      <c r="K18" s="312">
        <v>0</v>
      </c>
      <c r="L18" s="312">
        <v>0</v>
      </c>
      <c r="M18" s="312">
        <v>0</v>
      </c>
      <c r="N18" s="312">
        <v>0</v>
      </c>
    </row>
    <row r="19" spans="1:14" ht="18.75" x14ac:dyDescent="0.4">
      <c r="A19" s="307" t="s">
        <v>74</v>
      </c>
      <c r="B19" s="312">
        <v>2129100</v>
      </c>
      <c r="C19" s="308">
        <f>D19</f>
        <v>2121000</v>
      </c>
      <c r="D19" s="314">
        <f t="shared" si="1"/>
        <v>2121000</v>
      </c>
      <c r="E19" s="312">
        <v>36000</v>
      </c>
      <c r="F19" s="312">
        <v>10000</v>
      </c>
      <c r="G19" s="312">
        <v>1600000</v>
      </c>
      <c r="H19" s="312">
        <v>220000</v>
      </c>
      <c r="I19" s="312">
        <v>0</v>
      </c>
      <c r="J19" s="312">
        <v>125000</v>
      </c>
      <c r="K19" s="312">
        <v>130000</v>
      </c>
      <c r="L19" s="312">
        <v>0</v>
      </c>
      <c r="M19" s="312">
        <v>0</v>
      </c>
      <c r="N19" s="312">
        <v>0</v>
      </c>
    </row>
    <row r="20" spans="1:14" ht="18.75" x14ac:dyDescent="0.4">
      <c r="A20" s="263" t="s">
        <v>154</v>
      </c>
      <c r="B20" s="318">
        <f t="shared" ref="B20:N20" si="2">SUM(B10:B19)</f>
        <v>36432060</v>
      </c>
      <c r="C20" s="318">
        <f t="shared" si="2"/>
        <v>35896631.170000002</v>
      </c>
      <c r="D20" s="318">
        <f t="shared" si="2"/>
        <v>35896631.170000002</v>
      </c>
      <c r="E20" s="318">
        <f t="shared" si="2"/>
        <v>11631128.93</v>
      </c>
      <c r="F20" s="318">
        <f t="shared" si="2"/>
        <v>30500</v>
      </c>
      <c r="G20" s="318">
        <f t="shared" si="2"/>
        <v>6169703.2400000002</v>
      </c>
      <c r="H20" s="318">
        <f t="shared" si="2"/>
        <v>1403925</v>
      </c>
      <c r="I20" s="318">
        <f t="shared" si="2"/>
        <v>5694530</v>
      </c>
      <c r="J20" s="318">
        <f t="shared" si="2"/>
        <v>230130</v>
      </c>
      <c r="K20" s="318">
        <f t="shared" si="2"/>
        <v>519793</v>
      </c>
      <c r="L20" s="318">
        <f t="shared" si="2"/>
        <v>0</v>
      </c>
      <c r="M20" s="318">
        <f t="shared" si="2"/>
        <v>0</v>
      </c>
      <c r="N20" s="318">
        <f t="shared" si="2"/>
        <v>10216921</v>
      </c>
    </row>
    <row r="21" spans="1:14" ht="18.75" x14ac:dyDescent="0.45">
      <c r="A21" s="319" t="s">
        <v>155</v>
      </c>
      <c r="B21" s="287"/>
      <c r="C21" s="287"/>
      <c r="D21" s="320"/>
      <c r="E21" s="286"/>
      <c r="F21" s="286"/>
      <c r="G21" s="287"/>
      <c r="H21" s="287"/>
      <c r="I21" s="286"/>
      <c r="J21" s="286"/>
      <c r="K21" s="286"/>
      <c r="L21" s="286"/>
      <c r="M21" s="287"/>
      <c r="N21" s="288"/>
    </row>
    <row r="22" spans="1:14" ht="18.75" x14ac:dyDescent="0.45">
      <c r="A22" s="321" t="s">
        <v>156</v>
      </c>
      <c r="B22" s="322">
        <v>669200</v>
      </c>
      <c r="C22" s="323">
        <v>676895.86</v>
      </c>
      <c r="D22" s="324">
        <f t="shared" ref="D22:D29" si="3">C22</f>
        <v>676895.86</v>
      </c>
      <c r="E22" s="322"/>
      <c r="F22" s="323"/>
      <c r="G22" s="323"/>
      <c r="H22" s="323"/>
      <c r="I22" s="323"/>
      <c r="J22" s="323"/>
      <c r="K22" s="323"/>
      <c r="L22" s="323"/>
      <c r="M22" s="323"/>
      <c r="N22" s="323"/>
    </row>
    <row r="23" spans="1:14" ht="18.75" x14ac:dyDescent="0.45">
      <c r="A23" s="325" t="s">
        <v>157</v>
      </c>
      <c r="B23" s="326">
        <v>177200</v>
      </c>
      <c r="C23" s="323">
        <v>129090.7</v>
      </c>
      <c r="D23" s="327">
        <f t="shared" si="3"/>
        <v>129090.7</v>
      </c>
      <c r="E23" s="322"/>
      <c r="F23" s="323"/>
      <c r="G23" s="323"/>
      <c r="H23" s="323"/>
      <c r="I23" s="323"/>
      <c r="J23" s="323"/>
      <c r="K23" s="323"/>
      <c r="L23" s="323"/>
      <c r="M23" s="323"/>
      <c r="N23" s="323"/>
    </row>
    <row r="24" spans="1:14" ht="18.75" x14ac:dyDescent="0.45">
      <c r="A24" s="325" t="s">
        <v>165</v>
      </c>
      <c r="B24" s="326">
        <v>195800</v>
      </c>
      <c r="C24" s="323">
        <v>139399.91</v>
      </c>
      <c r="D24" s="327">
        <f t="shared" si="3"/>
        <v>139399.91</v>
      </c>
      <c r="E24" s="322"/>
      <c r="F24" s="323"/>
      <c r="G24" s="323"/>
      <c r="H24" s="323"/>
      <c r="I24" s="323"/>
      <c r="J24" s="323"/>
      <c r="K24" s="323"/>
      <c r="L24" s="323"/>
      <c r="M24" s="323"/>
      <c r="N24" s="323"/>
    </row>
    <row r="25" spans="1:14" ht="18.75" x14ac:dyDescent="0.45">
      <c r="A25" s="122" t="s">
        <v>158</v>
      </c>
      <c r="B25" s="323">
        <v>0</v>
      </c>
      <c r="C25" s="323">
        <v>0</v>
      </c>
      <c r="D25" s="327">
        <f t="shared" si="3"/>
        <v>0</v>
      </c>
      <c r="E25" s="328"/>
      <c r="F25" s="326"/>
      <c r="G25" s="326"/>
      <c r="H25" s="326"/>
      <c r="I25" s="326"/>
      <c r="J25" s="326"/>
      <c r="K25" s="326"/>
      <c r="L25" s="326"/>
      <c r="M25" s="326"/>
      <c r="N25" s="326"/>
    </row>
    <row r="26" spans="1:14" ht="18.75" x14ac:dyDescent="0.45">
      <c r="A26" s="321" t="s">
        <v>159</v>
      </c>
      <c r="B26" s="329">
        <v>92300</v>
      </c>
      <c r="C26" s="323">
        <v>135999.72</v>
      </c>
      <c r="D26" s="327">
        <f t="shared" si="3"/>
        <v>135999.72</v>
      </c>
      <c r="E26" s="326"/>
      <c r="F26" s="326"/>
      <c r="G26" s="326"/>
      <c r="H26" s="326"/>
      <c r="I26" s="326"/>
      <c r="J26" s="326"/>
      <c r="K26" s="326"/>
      <c r="L26" s="326"/>
      <c r="M26" s="326"/>
      <c r="N26" s="326"/>
    </row>
    <row r="27" spans="1:14" ht="18.75" x14ac:dyDescent="0.45">
      <c r="A27" s="321" t="s">
        <v>160</v>
      </c>
      <c r="B27" s="326">
        <v>0</v>
      </c>
      <c r="C27" s="326">
        <v>0</v>
      </c>
      <c r="D27" s="327">
        <f t="shared" si="3"/>
        <v>0</v>
      </c>
      <c r="E27" s="326"/>
      <c r="F27" s="326"/>
      <c r="G27" s="326"/>
      <c r="H27" s="326"/>
      <c r="I27" s="326"/>
      <c r="J27" s="326"/>
      <c r="K27" s="326"/>
      <c r="L27" s="326"/>
      <c r="M27" s="326"/>
      <c r="N27" s="326"/>
    </row>
    <row r="28" spans="1:14" ht="18.75" x14ac:dyDescent="0.45">
      <c r="A28" s="330" t="s">
        <v>161</v>
      </c>
      <c r="B28" s="331">
        <v>16398600</v>
      </c>
      <c r="C28" s="323">
        <v>18962685.629999999</v>
      </c>
      <c r="D28" s="327">
        <f t="shared" si="3"/>
        <v>18962685.629999999</v>
      </c>
      <c r="E28" s="326"/>
      <c r="F28" s="326"/>
      <c r="G28" s="326"/>
      <c r="H28" s="326"/>
      <c r="I28" s="326"/>
      <c r="J28" s="326"/>
      <c r="K28" s="326"/>
      <c r="L28" s="326"/>
      <c r="M28" s="326"/>
      <c r="N28" s="326"/>
    </row>
    <row r="29" spans="1:14" ht="18.75" x14ac:dyDescent="0.45">
      <c r="A29" s="321" t="s">
        <v>162</v>
      </c>
      <c r="B29" s="329">
        <v>18898960</v>
      </c>
      <c r="C29" s="323">
        <v>18290362</v>
      </c>
      <c r="D29" s="327">
        <f t="shared" si="3"/>
        <v>18290362</v>
      </c>
      <c r="E29" s="326"/>
      <c r="F29" s="326"/>
      <c r="G29" s="326"/>
      <c r="H29" s="326"/>
      <c r="I29" s="326"/>
      <c r="J29" s="326"/>
      <c r="K29" s="326"/>
      <c r="L29" s="326"/>
      <c r="M29" s="326"/>
      <c r="N29" s="326"/>
    </row>
    <row r="30" spans="1:14" ht="18.75" x14ac:dyDescent="0.45">
      <c r="A30" s="262" t="s">
        <v>163</v>
      </c>
      <c r="B30" s="332">
        <f>SUM(B22:B29)</f>
        <v>36432060</v>
      </c>
      <c r="C30" s="333">
        <f>SUM(C22:C29)</f>
        <v>38334433.82</v>
      </c>
      <c r="D30" s="333">
        <f>SUM(D22:D29)</f>
        <v>38334433.82</v>
      </c>
      <c r="E30" s="332"/>
      <c r="F30" s="332"/>
      <c r="G30" s="332"/>
      <c r="H30" s="332"/>
      <c r="I30" s="332"/>
      <c r="J30" s="332"/>
      <c r="K30" s="332"/>
      <c r="L30" s="332"/>
      <c r="M30" s="332"/>
      <c r="N30" s="332"/>
    </row>
    <row r="31" spans="1:14" ht="18.75" x14ac:dyDescent="0.45">
      <c r="A31" s="507" t="s">
        <v>164</v>
      </c>
      <c r="B31" s="508"/>
      <c r="C31" s="509"/>
      <c r="D31" s="332">
        <f>D30-D20</f>
        <v>2437802.6499999985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  <row r="32" spans="1:14" ht="18.75" x14ac:dyDescent="0.4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1:14" ht="18.75" x14ac:dyDescent="0.4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</row>
    <row r="34" spans="1:14" ht="18.75" x14ac:dyDescent="0.45">
      <c r="A34" s="294"/>
      <c r="B34" s="294"/>
      <c r="C34" s="294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</row>
  </sheetData>
  <mergeCells count="11">
    <mergeCell ref="A31:C31"/>
    <mergeCell ref="A2:N2"/>
    <mergeCell ref="A3:N3"/>
    <mergeCell ref="A4:N4"/>
    <mergeCell ref="A5:A8"/>
    <mergeCell ref="B5:B8"/>
    <mergeCell ref="D5:D8"/>
    <mergeCell ref="G5:G8"/>
    <mergeCell ref="H5:H8"/>
    <mergeCell ref="M5:M8"/>
    <mergeCell ref="N5:N8"/>
  </mergeCells>
  <pageMargins left="3.937007874015748E-2" right="3.937007874015748E-2" top="3.937007874015748E-2" bottom="3.937007874015748E-2" header="0.31496062992125984" footer="0.31496062992125984"/>
  <pageSetup paperSize="9"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90" zoomScaleNormal="90" workbookViewId="0">
      <selection activeCell="G15" sqref="G15"/>
    </sheetView>
  </sheetViews>
  <sheetFormatPr defaultRowHeight="17.25" x14ac:dyDescent="0.4"/>
  <cols>
    <col min="1" max="1" width="26.75" style="23" customWidth="1"/>
    <col min="2" max="2" width="11.625" style="23" customWidth="1"/>
    <col min="3" max="3" width="12" style="23" customWidth="1"/>
    <col min="4" max="4" width="10.25" style="23" customWidth="1"/>
    <col min="5" max="5" width="12.25" style="23" customWidth="1"/>
    <col min="6" max="6" width="11" style="23" customWidth="1"/>
    <col min="7" max="7" width="8.125" style="23" customWidth="1"/>
    <col min="8" max="8" width="10.5" style="23" customWidth="1"/>
    <col min="9" max="9" width="9.875" style="23" customWidth="1"/>
    <col min="10" max="10" width="10.375" style="23" customWidth="1"/>
    <col min="11" max="11" width="9" style="23" customWidth="1"/>
    <col min="12" max="12" width="8.625" style="23" customWidth="1"/>
    <col min="13" max="13" width="11" style="23" customWidth="1"/>
    <col min="14" max="14" width="7.625" style="23" customWidth="1"/>
    <col min="15" max="15" width="10.875" style="23" customWidth="1"/>
    <col min="16" max="16384" width="9" style="23"/>
  </cols>
  <sheetData>
    <row r="1" spans="1:16" ht="21.75" x14ac:dyDescent="0.5">
      <c r="A1" s="294"/>
      <c r="B1" s="294"/>
      <c r="C1" s="294"/>
      <c r="D1" s="294"/>
      <c r="E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4"/>
    </row>
    <row r="2" spans="1:16" ht="21.75" x14ac:dyDescent="0.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14"/>
    </row>
    <row r="3" spans="1:16" ht="21.75" x14ac:dyDescent="0.5">
      <c r="A3" s="502" t="s">
        <v>167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14"/>
    </row>
    <row r="4" spans="1:16" ht="21.75" x14ac:dyDescent="0.5">
      <c r="A4" s="503" t="s">
        <v>268</v>
      </c>
      <c r="B4" s="503"/>
      <c r="C4" s="503"/>
      <c r="D4" s="510"/>
      <c r="E4" s="510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14"/>
    </row>
    <row r="5" spans="1:16" ht="21.75" x14ac:dyDescent="0.5">
      <c r="A5" s="504" t="s">
        <v>151</v>
      </c>
      <c r="B5" s="504" t="s">
        <v>58</v>
      </c>
      <c r="C5" s="296"/>
      <c r="D5" s="296"/>
      <c r="E5" s="511" t="s">
        <v>34</v>
      </c>
      <c r="F5" s="297" t="s">
        <v>128</v>
      </c>
      <c r="G5" s="109" t="s">
        <v>131</v>
      </c>
      <c r="H5" s="504" t="s">
        <v>134</v>
      </c>
      <c r="I5" s="504" t="s">
        <v>99</v>
      </c>
      <c r="J5" s="109"/>
      <c r="K5" s="109" t="s">
        <v>137</v>
      </c>
      <c r="L5" s="298" t="s">
        <v>140</v>
      </c>
      <c r="M5" s="109"/>
      <c r="N5" s="270"/>
      <c r="O5" s="504" t="s">
        <v>59</v>
      </c>
      <c r="P5" s="14"/>
    </row>
    <row r="6" spans="1:16" ht="21.75" x14ac:dyDescent="0.5">
      <c r="A6" s="505"/>
      <c r="B6" s="505"/>
      <c r="C6" s="299" t="s">
        <v>183</v>
      </c>
      <c r="D6" s="299" t="s">
        <v>184</v>
      </c>
      <c r="E6" s="512"/>
      <c r="F6" s="300" t="s">
        <v>129</v>
      </c>
      <c r="G6" s="110" t="s">
        <v>132</v>
      </c>
      <c r="H6" s="505"/>
      <c r="I6" s="505"/>
      <c r="J6" s="110" t="s">
        <v>135</v>
      </c>
      <c r="K6" s="110" t="s">
        <v>138</v>
      </c>
      <c r="L6" s="301" t="s">
        <v>116</v>
      </c>
      <c r="M6" s="110" t="s">
        <v>142</v>
      </c>
      <c r="N6" s="271" t="s">
        <v>166</v>
      </c>
      <c r="O6" s="505"/>
      <c r="P6" s="14"/>
    </row>
    <row r="7" spans="1:16" ht="21.75" x14ac:dyDescent="0.5">
      <c r="A7" s="505"/>
      <c r="B7" s="505"/>
      <c r="C7" s="299" t="s">
        <v>60</v>
      </c>
      <c r="D7" s="299" t="s">
        <v>18</v>
      </c>
      <c r="E7" s="512"/>
      <c r="F7" s="300" t="s">
        <v>130</v>
      </c>
      <c r="G7" s="110" t="s">
        <v>133</v>
      </c>
      <c r="H7" s="505"/>
      <c r="I7" s="505"/>
      <c r="J7" s="110" t="s">
        <v>136</v>
      </c>
      <c r="K7" s="110" t="s">
        <v>139</v>
      </c>
      <c r="L7" s="301" t="s">
        <v>141</v>
      </c>
      <c r="M7" s="110" t="s">
        <v>120</v>
      </c>
      <c r="N7" s="271" t="s">
        <v>270</v>
      </c>
      <c r="O7" s="505"/>
      <c r="P7" s="14"/>
    </row>
    <row r="8" spans="1:16" ht="21.75" x14ac:dyDescent="0.5">
      <c r="A8" s="506"/>
      <c r="B8" s="506"/>
      <c r="C8" s="302"/>
      <c r="D8" s="302"/>
      <c r="E8" s="513"/>
      <c r="F8" s="303"/>
      <c r="G8" s="111"/>
      <c r="H8" s="506"/>
      <c r="I8" s="506"/>
      <c r="J8" s="111"/>
      <c r="K8" s="111" t="s">
        <v>136</v>
      </c>
      <c r="L8" s="304" t="s">
        <v>114</v>
      </c>
      <c r="M8" s="111"/>
      <c r="N8" s="272"/>
      <c r="O8" s="506"/>
      <c r="P8" s="14"/>
    </row>
    <row r="9" spans="1:16" ht="21.75" x14ac:dyDescent="0.5">
      <c r="A9" s="305" t="s">
        <v>147</v>
      </c>
      <c r="B9" s="285"/>
      <c r="C9" s="285"/>
      <c r="D9" s="285"/>
      <c r="E9" s="306"/>
      <c r="F9" s="294"/>
      <c r="G9" s="294"/>
      <c r="H9" s="285"/>
      <c r="I9" s="285"/>
      <c r="J9" s="294"/>
      <c r="K9" s="294"/>
      <c r="L9" s="294"/>
      <c r="M9" s="294"/>
      <c r="N9" s="285"/>
      <c r="O9" s="295"/>
      <c r="P9" s="14"/>
    </row>
    <row r="10" spans="1:16" ht="21.75" x14ac:dyDescent="0.5">
      <c r="A10" s="307" t="s">
        <v>59</v>
      </c>
      <c r="B10" s="288">
        <v>10324895</v>
      </c>
      <c r="C10" s="308">
        <f t="shared" ref="C10:C15" si="0">E10</f>
        <v>10216921</v>
      </c>
      <c r="D10" s="308">
        <v>0</v>
      </c>
      <c r="E10" s="309">
        <f t="shared" ref="E10:E19" si="1">F10+G10+H10+I10+J10+K10+L10+M10+N10+O10</f>
        <v>10216921</v>
      </c>
      <c r="F10" s="310">
        <v>0</v>
      </c>
      <c r="G10" s="308">
        <v>0</v>
      </c>
      <c r="H10" s="308">
        <v>0</v>
      </c>
      <c r="I10" s="308">
        <v>0</v>
      </c>
      <c r="J10" s="308">
        <v>0</v>
      </c>
      <c r="K10" s="308">
        <v>0</v>
      </c>
      <c r="L10" s="308">
        <v>0</v>
      </c>
      <c r="M10" s="308">
        <v>0</v>
      </c>
      <c r="N10" s="308">
        <v>0</v>
      </c>
      <c r="O10" s="308">
        <v>10216921</v>
      </c>
      <c r="P10" s="14"/>
    </row>
    <row r="11" spans="1:16" ht="21.75" x14ac:dyDescent="0.5">
      <c r="A11" s="311" t="s">
        <v>145</v>
      </c>
      <c r="B11" s="312">
        <v>2729520</v>
      </c>
      <c r="C11" s="313">
        <f t="shared" si="0"/>
        <v>2690880</v>
      </c>
      <c r="D11" s="313">
        <v>0</v>
      </c>
      <c r="E11" s="314">
        <f t="shared" si="1"/>
        <v>2690880</v>
      </c>
      <c r="F11" s="308">
        <v>2690880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  <c r="P11" s="14"/>
    </row>
    <row r="12" spans="1:16" ht="21.75" x14ac:dyDescent="0.5">
      <c r="A12" s="315" t="s">
        <v>152</v>
      </c>
      <c r="B12" s="308">
        <v>9398014</v>
      </c>
      <c r="C12" s="313">
        <f t="shared" si="0"/>
        <v>9398014</v>
      </c>
      <c r="D12" s="313">
        <v>0</v>
      </c>
      <c r="E12" s="314">
        <f t="shared" si="1"/>
        <v>9398014</v>
      </c>
      <c r="F12" s="312">
        <v>5994634</v>
      </c>
      <c r="G12" s="312">
        <v>0</v>
      </c>
      <c r="H12" s="312">
        <v>2660760</v>
      </c>
      <c r="I12" s="312">
        <v>0</v>
      </c>
      <c r="J12" s="312">
        <v>742620</v>
      </c>
      <c r="K12" s="312">
        <v>0</v>
      </c>
      <c r="L12" s="312">
        <v>0</v>
      </c>
      <c r="M12" s="312">
        <v>0</v>
      </c>
      <c r="N12" s="312">
        <v>0</v>
      </c>
      <c r="O12" s="312">
        <v>0</v>
      </c>
      <c r="P12" s="14"/>
    </row>
    <row r="13" spans="1:16" ht="21.75" x14ac:dyDescent="0.5">
      <c r="A13" s="307" t="s">
        <v>66</v>
      </c>
      <c r="B13" s="312">
        <v>195600</v>
      </c>
      <c r="C13" s="313">
        <f t="shared" si="0"/>
        <v>192600</v>
      </c>
      <c r="D13" s="313">
        <v>0</v>
      </c>
      <c r="E13" s="314">
        <f t="shared" si="1"/>
        <v>192600</v>
      </c>
      <c r="F13" s="312">
        <v>164900</v>
      </c>
      <c r="G13" s="312">
        <v>0</v>
      </c>
      <c r="H13" s="312">
        <v>20000</v>
      </c>
      <c r="I13" s="312">
        <v>0</v>
      </c>
      <c r="J13" s="312">
        <v>7700</v>
      </c>
      <c r="K13" s="312">
        <v>0</v>
      </c>
      <c r="L13" s="312">
        <v>0</v>
      </c>
      <c r="M13" s="312">
        <v>0</v>
      </c>
      <c r="N13" s="312">
        <v>0</v>
      </c>
      <c r="O13" s="312">
        <v>0</v>
      </c>
      <c r="P13" s="14"/>
    </row>
    <row r="14" spans="1:16" ht="21.75" x14ac:dyDescent="0.5">
      <c r="A14" s="307" t="s">
        <v>67</v>
      </c>
      <c r="B14" s="312">
        <v>4322096</v>
      </c>
      <c r="C14" s="313">
        <f t="shared" si="0"/>
        <v>4153755.24</v>
      </c>
      <c r="D14" s="313">
        <v>0</v>
      </c>
      <c r="E14" s="314">
        <f t="shared" si="1"/>
        <v>4153755.24</v>
      </c>
      <c r="F14" s="312">
        <v>1717429.24</v>
      </c>
      <c r="G14" s="312">
        <v>0</v>
      </c>
      <c r="H14" s="312">
        <v>919472</v>
      </c>
      <c r="I14" s="312">
        <v>846200</v>
      </c>
      <c r="J14" s="312">
        <v>275602</v>
      </c>
      <c r="K14" s="312">
        <v>105130</v>
      </c>
      <c r="L14" s="312">
        <v>289922</v>
      </c>
      <c r="M14" s="312">
        <v>0</v>
      </c>
      <c r="N14" s="312">
        <v>0</v>
      </c>
      <c r="O14" s="312">
        <v>0</v>
      </c>
      <c r="P14" s="14"/>
    </row>
    <row r="15" spans="1:16" ht="21.75" x14ac:dyDescent="0.5">
      <c r="A15" s="316" t="s">
        <v>68</v>
      </c>
      <c r="B15" s="317">
        <v>2359735</v>
      </c>
      <c r="C15" s="313">
        <f t="shared" si="0"/>
        <v>2190147.2400000002</v>
      </c>
      <c r="D15" s="313">
        <v>0</v>
      </c>
      <c r="E15" s="314">
        <f t="shared" si="1"/>
        <v>2190147.2400000002</v>
      </c>
      <c r="F15" s="312">
        <v>585472</v>
      </c>
      <c r="G15" s="312">
        <v>20500</v>
      </c>
      <c r="H15" s="312">
        <v>887571.24</v>
      </c>
      <c r="I15" s="312">
        <v>337725</v>
      </c>
      <c r="J15" s="312">
        <v>259008</v>
      </c>
      <c r="K15" s="312">
        <v>0</v>
      </c>
      <c r="L15" s="312">
        <v>99871</v>
      </c>
      <c r="M15" s="312">
        <v>0</v>
      </c>
      <c r="N15" s="312">
        <v>0</v>
      </c>
      <c r="O15" s="312">
        <v>0</v>
      </c>
      <c r="P15" s="14"/>
    </row>
    <row r="16" spans="1:16" ht="21.75" x14ac:dyDescent="0.5">
      <c r="A16" s="307" t="s">
        <v>69</v>
      </c>
      <c r="B16" s="312">
        <v>347000</v>
      </c>
      <c r="C16" s="308">
        <f>F16</f>
        <v>319413.69</v>
      </c>
      <c r="D16" s="313">
        <v>0</v>
      </c>
      <c r="E16" s="314">
        <f t="shared" si="1"/>
        <v>319413.69</v>
      </c>
      <c r="F16" s="312">
        <v>319413.69</v>
      </c>
      <c r="G16" s="312">
        <v>0</v>
      </c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312">
        <v>0</v>
      </c>
      <c r="O16" s="312">
        <v>0</v>
      </c>
      <c r="P16" s="14"/>
    </row>
    <row r="17" spans="1:16" ht="21.75" x14ac:dyDescent="0.5">
      <c r="A17" s="307" t="s">
        <v>269</v>
      </c>
      <c r="B17" s="312">
        <v>243000</v>
      </c>
      <c r="C17" s="313">
        <f>E17</f>
        <v>238000</v>
      </c>
      <c r="D17" s="313">
        <v>0</v>
      </c>
      <c r="E17" s="314">
        <f t="shared" si="1"/>
        <v>238000</v>
      </c>
      <c r="F17" s="312">
        <v>122400</v>
      </c>
      <c r="G17" s="312">
        <v>0</v>
      </c>
      <c r="H17" s="312">
        <v>81900</v>
      </c>
      <c r="I17" s="312">
        <v>0</v>
      </c>
      <c r="J17" s="312">
        <v>33700</v>
      </c>
      <c r="K17" s="312">
        <v>0</v>
      </c>
      <c r="L17" s="312">
        <v>0</v>
      </c>
      <c r="M17" s="312">
        <v>0</v>
      </c>
      <c r="N17" s="312">
        <v>0</v>
      </c>
      <c r="O17" s="312">
        <v>0</v>
      </c>
      <c r="P17" s="14"/>
    </row>
    <row r="18" spans="1:16" ht="21.75" x14ac:dyDescent="0.5">
      <c r="A18" s="307" t="s">
        <v>153</v>
      </c>
      <c r="B18" s="312">
        <v>4383100</v>
      </c>
      <c r="C18" s="313">
        <f>J18</f>
        <v>4375900</v>
      </c>
      <c r="D18" s="313">
        <v>2848700</v>
      </c>
      <c r="E18" s="314">
        <f>F18+G18+H18+I18+J18+K18+L18+M18+N18+O18+D18</f>
        <v>7224600</v>
      </c>
      <c r="F18" s="312">
        <v>0</v>
      </c>
      <c r="G18" s="312">
        <v>0</v>
      </c>
      <c r="H18" s="312">
        <v>0</v>
      </c>
      <c r="I18" s="312">
        <v>0</v>
      </c>
      <c r="J18" s="312">
        <v>4375900</v>
      </c>
      <c r="K18" s="312">
        <v>0</v>
      </c>
      <c r="L18" s="312">
        <v>0</v>
      </c>
      <c r="M18" s="312">
        <v>0</v>
      </c>
      <c r="N18" s="312">
        <v>0</v>
      </c>
      <c r="O18" s="312">
        <v>0</v>
      </c>
      <c r="P18" s="14"/>
    </row>
    <row r="19" spans="1:16" ht="21.75" x14ac:dyDescent="0.5">
      <c r="A19" s="307" t="s">
        <v>74</v>
      </c>
      <c r="B19" s="312">
        <v>2129100</v>
      </c>
      <c r="C19" s="313">
        <f t="shared" ref="C19" si="2">E19</f>
        <v>2121000</v>
      </c>
      <c r="D19" s="313">
        <v>0</v>
      </c>
      <c r="E19" s="314">
        <f t="shared" si="1"/>
        <v>2121000</v>
      </c>
      <c r="F19" s="312">
        <v>36000</v>
      </c>
      <c r="G19" s="312">
        <v>10000</v>
      </c>
      <c r="H19" s="312">
        <v>1600000</v>
      </c>
      <c r="I19" s="312">
        <v>220000</v>
      </c>
      <c r="J19" s="312">
        <v>0</v>
      </c>
      <c r="K19" s="312">
        <v>125000</v>
      </c>
      <c r="L19" s="312">
        <v>130000</v>
      </c>
      <c r="M19" s="312">
        <v>0</v>
      </c>
      <c r="N19" s="312">
        <v>0</v>
      </c>
      <c r="O19" s="312">
        <v>0</v>
      </c>
      <c r="P19" s="14"/>
    </row>
    <row r="20" spans="1:16" ht="21.75" x14ac:dyDescent="0.5">
      <c r="A20" s="263" t="s">
        <v>154</v>
      </c>
      <c r="B20" s="318">
        <f t="shared" ref="B20:O20" si="3">SUM(B10:B19)</f>
        <v>36432060</v>
      </c>
      <c r="C20" s="318">
        <f t="shared" si="3"/>
        <v>35896631.170000002</v>
      </c>
      <c r="D20" s="318">
        <f t="shared" si="3"/>
        <v>2848700</v>
      </c>
      <c r="E20" s="318">
        <f t="shared" si="3"/>
        <v>38745331.170000002</v>
      </c>
      <c r="F20" s="318">
        <f t="shared" si="3"/>
        <v>11631128.93</v>
      </c>
      <c r="G20" s="318">
        <f t="shared" si="3"/>
        <v>30500</v>
      </c>
      <c r="H20" s="318">
        <f t="shared" si="3"/>
        <v>6169703.2400000002</v>
      </c>
      <c r="I20" s="318">
        <f t="shared" si="3"/>
        <v>1403925</v>
      </c>
      <c r="J20" s="318">
        <f t="shared" si="3"/>
        <v>5694530</v>
      </c>
      <c r="K20" s="318">
        <f t="shared" si="3"/>
        <v>230130</v>
      </c>
      <c r="L20" s="318">
        <f t="shared" si="3"/>
        <v>519793</v>
      </c>
      <c r="M20" s="318">
        <f t="shared" si="3"/>
        <v>0</v>
      </c>
      <c r="N20" s="318">
        <f t="shared" si="3"/>
        <v>0</v>
      </c>
      <c r="O20" s="318">
        <f t="shared" si="3"/>
        <v>10216921</v>
      </c>
      <c r="P20" s="14"/>
    </row>
    <row r="21" spans="1:16" ht="21.75" x14ac:dyDescent="0.5">
      <c r="A21" s="319" t="s">
        <v>155</v>
      </c>
      <c r="B21" s="287"/>
      <c r="C21" s="287"/>
      <c r="D21" s="287"/>
      <c r="E21" s="320"/>
      <c r="F21" s="286"/>
      <c r="G21" s="286"/>
      <c r="H21" s="287"/>
      <c r="I21" s="287"/>
      <c r="J21" s="286"/>
      <c r="K21" s="286"/>
      <c r="L21" s="286"/>
      <c r="M21" s="286"/>
      <c r="N21" s="287"/>
      <c r="O21" s="288"/>
      <c r="P21" s="14"/>
    </row>
    <row r="22" spans="1:16" ht="21.75" x14ac:dyDescent="0.5">
      <c r="A22" s="321" t="s">
        <v>156</v>
      </c>
      <c r="B22" s="322">
        <v>669200</v>
      </c>
      <c r="C22" s="323">
        <v>676895.86</v>
      </c>
      <c r="D22" s="334">
        <v>0</v>
      </c>
      <c r="E22" s="324">
        <f t="shared" ref="E22:E29" si="4">C22</f>
        <v>676895.86</v>
      </c>
      <c r="F22" s="322"/>
      <c r="G22" s="323"/>
      <c r="H22" s="323"/>
      <c r="I22" s="323"/>
      <c r="J22" s="323"/>
      <c r="K22" s="323"/>
      <c r="L22" s="323"/>
      <c r="M22" s="323"/>
      <c r="N22" s="323"/>
      <c r="O22" s="323"/>
      <c r="P22" s="14"/>
    </row>
    <row r="23" spans="1:16" ht="21.75" x14ac:dyDescent="0.5">
      <c r="A23" s="325" t="s">
        <v>157</v>
      </c>
      <c r="B23" s="326">
        <v>177200</v>
      </c>
      <c r="C23" s="323">
        <v>129090.7</v>
      </c>
      <c r="D23" s="335">
        <v>0</v>
      </c>
      <c r="E23" s="327">
        <f t="shared" si="4"/>
        <v>129090.7</v>
      </c>
      <c r="F23" s="322"/>
      <c r="G23" s="323"/>
      <c r="H23" s="323"/>
      <c r="I23" s="323"/>
      <c r="J23" s="323"/>
      <c r="K23" s="323"/>
      <c r="L23" s="323"/>
      <c r="M23" s="323"/>
      <c r="N23" s="323"/>
      <c r="O23" s="323"/>
      <c r="P23" s="14"/>
    </row>
    <row r="24" spans="1:16" ht="21.75" x14ac:dyDescent="0.5">
      <c r="A24" s="325" t="s">
        <v>165</v>
      </c>
      <c r="B24" s="326">
        <v>195800</v>
      </c>
      <c r="C24" s="323">
        <v>139399.91</v>
      </c>
      <c r="D24" s="335">
        <v>0</v>
      </c>
      <c r="E24" s="327">
        <f t="shared" si="4"/>
        <v>139399.91</v>
      </c>
      <c r="F24" s="322"/>
      <c r="G24" s="323"/>
      <c r="H24" s="323"/>
      <c r="I24" s="323"/>
      <c r="J24" s="323"/>
      <c r="K24" s="323"/>
      <c r="L24" s="323"/>
      <c r="M24" s="323"/>
      <c r="N24" s="323"/>
      <c r="O24" s="323"/>
      <c r="P24" s="14"/>
    </row>
    <row r="25" spans="1:16" ht="21.75" x14ac:dyDescent="0.5">
      <c r="A25" s="336" t="s">
        <v>158</v>
      </c>
      <c r="B25" s="323">
        <v>0</v>
      </c>
      <c r="C25" s="323">
        <v>0</v>
      </c>
      <c r="D25" s="335">
        <v>0</v>
      </c>
      <c r="E25" s="327">
        <f t="shared" si="4"/>
        <v>0</v>
      </c>
      <c r="F25" s="328"/>
      <c r="G25" s="326"/>
      <c r="H25" s="326"/>
      <c r="I25" s="326"/>
      <c r="J25" s="326"/>
      <c r="K25" s="326"/>
      <c r="L25" s="326"/>
      <c r="M25" s="326"/>
      <c r="N25" s="326"/>
      <c r="O25" s="326"/>
      <c r="P25" s="14"/>
    </row>
    <row r="26" spans="1:16" ht="21.75" x14ac:dyDescent="0.5">
      <c r="A26" s="321" t="s">
        <v>159</v>
      </c>
      <c r="B26" s="329">
        <v>92300</v>
      </c>
      <c r="C26" s="323">
        <v>135999.72</v>
      </c>
      <c r="D26" s="335">
        <v>0</v>
      </c>
      <c r="E26" s="327">
        <f t="shared" si="4"/>
        <v>135999.72</v>
      </c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14"/>
    </row>
    <row r="27" spans="1:16" ht="21.75" x14ac:dyDescent="0.5">
      <c r="A27" s="321" t="s">
        <v>160</v>
      </c>
      <c r="B27" s="326">
        <v>0</v>
      </c>
      <c r="C27" s="326">
        <v>0</v>
      </c>
      <c r="D27" s="337">
        <v>0</v>
      </c>
      <c r="E27" s="327">
        <f t="shared" si="4"/>
        <v>0</v>
      </c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14"/>
    </row>
    <row r="28" spans="1:16" ht="21.75" x14ac:dyDescent="0.5">
      <c r="A28" s="330" t="s">
        <v>161</v>
      </c>
      <c r="B28" s="331">
        <v>16398600</v>
      </c>
      <c r="C28" s="323">
        <v>18962685.629999999</v>
      </c>
      <c r="D28" s="335">
        <v>0</v>
      </c>
      <c r="E28" s="327">
        <f t="shared" si="4"/>
        <v>18962685.629999999</v>
      </c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14"/>
    </row>
    <row r="29" spans="1:16" ht="21.75" x14ac:dyDescent="0.5">
      <c r="A29" s="321" t="s">
        <v>162</v>
      </c>
      <c r="B29" s="329">
        <v>18898960</v>
      </c>
      <c r="C29" s="323">
        <v>18290362</v>
      </c>
      <c r="D29" s="335">
        <v>0</v>
      </c>
      <c r="E29" s="327">
        <f t="shared" si="4"/>
        <v>18290362</v>
      </c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14"/>
    </row>
    <row r="30" spans="1:16" ht="21.75" x14ac:dyDescent="0.5">
      <c r="A30" s="262" t="s">
        <v>163</v>
      </c>
      <c r="B30" s="332">
        <f>SUM(B22:B29)</f>
        <v>36432060</v>
      </c>
      <c r="C30" s="333">
        <f>SUM(C22:C29)</f>
        <v>38334433.82</v>
      </c>
      <c r="D30" s="333">
        <v>0</v>
      </c>
      <c r="E30" s="333">
        <f>SUM(E22:E29)</f>
        <v>38334433.82</v>
      </c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14"/>
    </row>
    <row r="31" spans="1:16" ht="21.75" x14ac:dyDescent="0.5">
      <c r="A31" s="507" t="s">
        <v>164</v>
      </c>
      <c r="B31" s="508"/>
      <c r="C31" s="508"/>
      <c r="D31" s="509"/>
      <c r="E31" s="332">
        <f>E30-E20</f>
        <v>-410897.35000000149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4"/>
    </row>
    <row r="32" spans="1:16" ht="21.75" x14ac:dyDescent="0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1.75" x14ac:dyDescent="0.5">
      <c r="A33" s="294"/>
      <c r="B33" s="294"/>
      <c r="C33" s="294"/>
      <c r="D33" s="294"/>
      <c r="E33" s="123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4"/>
    </row>
  </sheetData>
  <mergeCells count="10">
    <mergeCell ref="A31:D31"/>
    <mergeCell ref="A2:O2"/>
    <mergeCell ref="A3:O3"/>
    <mergeCell ref="A4:O4"/>
    <mergeCell ref="A5:A8"/>
    <mergeCell ref="B5:B8"/>
    <mergeCell ref="E5:E8"/>
    <mergeCell ref="H5:H8"/>
    <mergeCell ref="I5:I8"/>
    <mergeCell ref="O5:O8"/>
  </mergeCells>
  <pageMargins left="3.937007874015748E-2" right="3.937007874015748E-2" top="3.937007874015748E-2" bottom="3.937007874015748E-2" header="0.31496062992125984" footer="0.31496062992125984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6" zoomScale="90" zoomScaleNormal="90" workbookViewId="0">
      <selection activeCell="F19" sqref="F19"/>
    </sheetView>
  </sheetViews>
  <sheetFormatPr defaultRowHeight="17.25" x14ac:dyDescent="0.4"/>
  <cols>
    <col min="1" max="1" width="27.125" style="23" customWidth="1"/>
    <col min="2" max="2" width="11.25" style="23" customWidth="1"/>
    <col min="3" max="4" width="10.875" style="23" customWidth="1"/>
    <col min="5" max="5" width="10.375" style="23" customWidth="1"/>
    <col min="6" max="7" width="10.125" style="23" customWidth="1"/>
    <col min="8" max="8" width="9.75" style="23" customWidth="1"/>
    <col min="9" max="9" width="10" style="23" customWidth="1"/>
    <col min="10" max="10" width="9.375" style="23" customWidth="1"/>
    <col min="11" max="11" width="10.875" style="23" customWidth="1"/>
    <col min="12" max="12" width="8.375" style="23" customWidth="1"/>
    <col min="13" max="13" width="10" style="23" customWidth="1"/>
    <col min="14" max="14" width="10.375" style="23" customWidth="1"/>
    <col min="15" max="15" width="10.125" style="23" customWidth="1"/>
    <col min="16" max="16" width="9.625" style="23" customWidth="1"/>
    <col min="17" max="16384" width="9" style="23"/>
  </cols>
  <sheetData>
    <row r="1" spans="1:15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8.75" x14ac:dyDescent="0.45">
      <c r="A2" s="502" t="s">
        <v>302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</row>
    <row r="3" spans="1:15" ht="18.75" x14ac:dyDescent="0.45">
      <c r="A3" s="502" t="s">
        <v>271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</row>
    <row r="4" spans="1:15" ht="18.75" x14ac:dyDescent="0.45">
      <c r="A4" s="503" t="s">
        <v>268</v>
      </c>
      <c r="B4" s="503"/>
      <c r="C4" s="503"/>
      <c r="D4" s="510"/>
      <c r="E4" s="510"/>
      <c r="F4" s="503"/>
      <c r="G4" s="503"/>
      <c r="H4" s="503"/>
      <c r="I4" s="503"/>
      <c r="J4" s="503"/>
      <c r="K4" s="503"/>
      <c r="L4" s="503"/>
      <c r="M4" s="503"/>
      <c r="N4" s="503"/>
      <c r="O4" s="503"/>
    </row>
    <row r="5" spans="1:15" ht="18.75" x14ac:dyDescent="0.45">
      <c r="A5" s="504" t="s">
        <v>151</v>
      </c>
      <c r="B5" s="504" t="s">
        <v>58</v>
      </c>
      <c r="C5" s="296"/>
      <c r="D5" s="296"/>
      <c r="E5" s="511" t="s">
        <v>34</v>
      </c>
      <c r="F5" s="297" t="s">
        <v>128</v>
      </c>
      <c r="G5" s="109" t="s">
        <v>131</v>
      </c>
      <c r="H5" s="504" t="s">
        <v>134</v>
      </c>
      <c r="I5" s="504" t="s">
        <v>99</v>
      </c>
      <c r="J5" s="109"/>
      <c r="K5" s="109" t="s">
        <v>137</v>
      </c>
      <c r="L5" s="298" t="s">
        <v>140</v>
      </c>
      <c r="M5" s="109"/>
      <c r="N5" s="270"/>
      <c r="O5" s="504" t="s">
        <v>59</v>
      </c>
    </row>
    <row r="6" spans="1:15" ht="18.75" x14ac:dyDescent="0.45">
      <c r="A6" s="505"/>
      <c r="B6" s="505"/>
      <c r="C6" s="299" t="s">
        <v>183</v>
      </c>
      <c r="D6" s="299" t="s">
        <v>184</v>
      </c>
      <c r="E6" s="512"/>
      <c r="F6" s="300" t="s">
        <v>129</v>
      </c>
      <c r="G6" s="110" t="s">
        <v>132</v>
      </c>
      <c r="H6" s="505"/>
      <c r="I6" s="505"/>
      <c r="J6" s="110" t="s">
        <v>135</v>
      </c>
      <c r="K6" s="110" t="s">
        <v>138</v>
      </c>
      <c r="L6" s="301" t="s">
        <v>116</v>
      </c>
      <c r="M6" s="110" t="s">
        <v>142</v>
      </c>
      <c r="N6" s="271" t="s">
        <v>166</v>
      </c>
      <c r="O6" s="505"/>
    </row>
    <row r="7" spans="1:15" ht="18.75" x14ac:dyDescent="0.45">
      <c r="A7" s="505"/>
      <c r="B7" s="505"/>
      <c r="C7" s="299" t="s">
        <v>60</v>
      </c>
      <c r="D7" s="299" t="s">
        <v>18</v>
      </c>
      <c r="E7" s="512"/>
      <c r="F7" s="300" t="s">
        <v>130</v>
      </c>
      <c r="G7" s="110" t="s">
        <v>133</v>
      </c>
      <c r="H7" s="505"/>
      <c r="I7" s="505"/>
      <c r="J7" s="110" t="s">
        <v>136</v>
      </c>
      <c r="K7" s="110" t="s">
        <v>139</v>
      </c>
      <c r="L7" s="301" t="s">
        <v>141</v>
      </c>
      <c r="M7" s="110" t="s">
        <v>120</v>
      </c>
      <c r="N7" s="271" t="s">
        <v>270</v>
      </c>
      <c r="O7" s="505"/>
    </row>
    <row r="8" spans="1:15" ht="18.75" x14ac:dyDescent="0.45">
      <c r="A8" s="506"/>
      <c r="B8" s="506"/>
      <c r="C8" s="302"/>
      <c r="D8" s="302"/>
      <c r="E8" s="513"/>
      <c r="F8" s="303"/>
      <c r="G8" s="111"/>
      <c r="H8" s="506"/>
      <c r="I8" s="506"/>
      <c r="J8" s="111"/>
      <c r="K8" s="111" t="s">
        <v>136</v>
      </c>
      <c r="L8" s="304" t="s">
        <v>114</v>
      </c>
      <c r="M8" s="111"/>
      <c r="N8" s="272"/>
      <c r="O8" s="506"/>
    </row>
    <row r="9" spans="1:15" ht="18.75" x14ac:dyDescent="0.45">
      <c r="A9" s="305" t="s">
        <v>147</v>
      </c>
      <c r="B9" s="285"/>
      <c r="C9" s="285"/>
      <c r="D9" s="285"/>
      <c r="E9" s="306"/>
      <c r="F9" s="294"/>
      <c r="G9" s="294"/>
      <c r="H9" s="285"/>
      <c r="I9" s="285"/>
      <c r="J9" s="294"/>
      <c r="K9" s="294"/>
      <c r="L9" s="294"/>
      <c r="M9" s="294"/>
      <c r="N9" s="285"/>
      <c r="O9" s="295"/>
    </row>
    <row r="10" spans="1:15" ht="18.75" x14ac:dyDescent="0.4">
      <c r="A10" s="307" t="s">
        <v>59</v>
      </c>
      <c r="B10" s="288">
        <v>10324895</v>
      </c>
      <c r="C10" s="308">
        <f t="shared" ref="C10:C15" si="0">E10</f>
        <v>10216921</v>
      </c>
      <c r="D10" s="308">
        <v>0</v>
      </c>
      <c r="E10" s="309">
        <f t="shared" ref="E10:E19" si="1">F10+G10+H10+I10+J10+K10+L10+M10+N10+O10</f>
        <v>10216921</v>
      </c>
      <c r="F10" s="310">
        <v>0</v>
      </c>
      <c r="G10" s="308">
        <v>0</v>
      </c>
      <c r="H10" s="308">
        <v>0</v>
      </c>
      <c r="I10" s="308">
        <v>0</v>
      </c>
      <c r="J10" s="308">
        <v>0</v>
      </c>
      <c r="K10" s="308">
        <v>0</v>
      </c>
      <c r="L10" s="308">
        <v>0</v>
      </c>
      <c r="M10" s="308">
        <v>0</v>
      </c>
      <c r="N10" s="308">
        <v>0</v>
      </c>
      <c r="O10" s="308">
        <v>10216921</v>
      </c>
    </row>
    <row r="11" spans="1:15" ht="18.75" x14ac:dyDescent="0.4">
      <c r="A11" s="311" t="s">
        <v>145</v>
      </c>
      <c r="B11" s="312">
        <v>2729520</v>
      </c>
      <c r="C11" s="313">
        <f t="shared" si="0"/>
        <v>2690880</v>
      </c>
      <c r="D11" s="313">
        <v>0</v>
      </c>
      <c r="E11" s="314">
        <f t="shared" si="1"/>
        <v>2690880</v>
      </c>
      <c r="F11" s="308">
        <v>2690880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</row>
    <row r="12" spans="1:15" ht="18.75" x14ac:dyDescent="0.4">
      <c r="A12" s="315" t="s">
        <v>152</v>
      </c>
      <c r="B12" s="308">
        <v>9398014</v>
      </c>
      <c r="C12" s="313">
        <f t="shared" si="0"/>
        <v>9398014</v>
      </c>
      <c r="D12" s="313">
        <v>0</v>
      </c>
      <c r="E12" s="314">
        <f t="shared" si="1"/>
        <v>9398014</v>
      </c>
      <c r="F12" s="312">
        <v>5994634</v>
      </c>
      <c r="G12" s="312">
        <v>0</v>
      </c>
      <c r="H12" s="312">
        <v>2660760</v>
      </c>
      <c r="I12" s="312">
        <v>0</v>
      </c>
      <c r="J12" s="312">
        <v>742620</v>
      </c>
      <c r="K12" s="312">
        <v>0</v>
      </c>
      <c r="L12" s="312">
        <v>0</v>
      </c>
      <c r="M12" s="312">
        <v>0</v>
      </c>
      <c r="N12" s="312">
        <v>0</v>
      </c>
      <c r="O12" s="312">
        <v>0</v>
      </c>
    </row>
    <row r="13" spans="1:15" ht="18.75" x14ac:dyDescent="0.4">
      <c r="A13" s="307" t="s">
        <v>66</v>
      </c>
      <c r="B13" s="312">
        <v>195600</v>
      </c>
      <c r="C13" s="313">
        <f t="shared" si="0"/>
        <v>192600</v>
      </c>
      <c r="D13" s="313">
        <v>0</v>
      </c>
      <c r="E13" s="314">
        <f t="shared" si="1"/>
        <v>192600</v>
      </c>
      <c r="F13" s="312">
        <v>164900</v>
      </c>
      <c r="G13" s="312">
        <v>0</v>
      </c>
      <c r="H13" s="312">
        <v>20000</v>
      </c>
      <c r="I13" s="312">
        <v>0</v>
      </c>
      <c r="J13" s="312">
        <v>7700</v>
      </c>
      <c r="K13" s="312">
        <v>0</v>
      </c>
      <c r="L13" s="312">
        <v>0</v>
      </c>
      <c r="M13" s="312">
        <v>0</v>
      </c>
      <c r="N13" s="312">
        <v>0</v>
      </c>
      <c r="O13" s="312">
        <v>0</v>
      </c>
    </row>
    <row r="14" spans="1:15" ht="18.75" x14ac:dyDescent="0.4">
      <c r="A14" s="307" t="s">
        <v>67</v>
      </c>
      <c r="B14" s="312">
        <v>4322096</v>
      </c>
      <c r="C14" s="313">
        <f t="shared" si="0"/>
        <v>4153755.24</v>
      </c>
      <c r="D14" s="313">
        <v>0</v>
      </c>
      <c r="E14" s="314">
        <f t="shared" si="1"/>
        <v>4153755.24</v>
      </c>
      <c r="F14" s="312">
        <v>1717429.24</v>
      </c>
      <c r="G14" s="312">
        <v>0</v>
      </c>
      <c r="H14" s="312">
        <v>919472</v>
      </c>
      <c r="I14" s="312">
        <v>846200</v>
      </c>
      <c r="J14" s="312">
        <v>275602</v>
      </c>
      <c r="K14" s="312">
        <v>105130</v>
      </c>
      <c r="L14" s="312">
        <v>289922</v>
      </c>
      <c r="M14" s="312">
        <v>0</v>
      </c>
      <c r="N14" s="312">
        <v>0</v>
      </c>
      <c r="O14" s="312">
        <v>0</v>
      </c>
    </row>
    <row r="15" spans="1:15" ht="18.75" x14ac:dyDescent="0.4">
      <c r="A15" s="316" t="s">
        <v>68</v>
      </c>
      <c r="B15" s="317">
        <v>2359735</v>
      </c>
      <c r="C15" s="313">
        <f t="shared" si="0"/>
        <v>2190147.2400000002</v>
      </c>
      <c r="D15" s="313">
        <v>0</v>
      </c>
      <c r="E15" s="314">
        <f t="shared" si="1"/>
        <v>2190147.2400000002</v>
      </c>
      <c r="F15" s="312">
        <v>585472</v>
      </c>
      <c r="G15" s="312">
        <v>20500</v>
      </c>
      <c r="H15" s="312">
        <v>887571.24</v>
      </c>
      <c r="I15" s="312">
        <v>337725</v>
      </c>
      <c r="J15" s="312">
        <v>259008</v>
      </c>
      <c r="K15" s="312">
        <v>0</v>
      </c>
      <c r="L15" s="312">
        <v>99871</v>
      </c>
      <c r="M15" s="312">
        <v>0</v>
      </c>
      <c r="N15" s="312">
        <v>0</v>
      </c>
      <c r="O15" s="312">
        <v>0</v>
      </c>
    </row>
    <row r="16" spans="1:15" ht="18.75" x14ac:dyDescent="0.4">
      <c r="A16" s="307" t="s">
        <v>69</v>
      </c>
      <c r="B16" s="312">
        <v>347000</v>
      </c>
      <c r="C16" s="308">
        <f>F16</f>
        <v>319413.69</v>
      </c>
      <c r="D16" s="313">
        <v>0</v>
      </c>
      <c r="E16" s="314">
        <f t="shared" si="1"/>
        <v>319413.69</v>
      </c>
      <c r="F16" s="312">
        <v>319413.69</v>
      </c>
      <c r="G16" s="312">
        <v>0</v>
      </c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312">
        <v>0</v>
      </c>
      <c r="O16" s="312">
        <v>0</v>
      </c>
    </row>
    <row r="17" spans="1:15" ht="18.75" x14ac:dyDescent="0.4">
      <c r="A17" s="307" t="s">
        <v>269</v>
      </c>
      <c r="B17" s="312">
        <v>243000</v>
      </c>
      <c r="C17" s="313">
        <f>E17</f>
        <v>238000</v>
      </c>
      <c r="D17" s="313">
        <v>0</v>
      </c>
      <c r="E17" s="314">
        <f t="shared" si="1"/>
        <v>238000</v>
      </c>
      <c r="F17" s="312">
        <v>122400</v>
      </c>
      <c r="G17" s="312">
        <v>0</v>
      </c>
      <c r="H17" s="312">
        <v>81900</v>
      </c>
      <c r="I17" s="312">
        <v>0</v>
      </c>
      <c r="J17" s="312">
        <v>33700</v>
      </c>
      <c r="K17" s="312">
        <v>0</v>
      </c>
      <c r="L17" s="312">
        <v>0</v>
      </c>
      <c r="M17" s="312">
        <v>0</v>
      </c>
      <c r="N17" s="312">
        <v>0</v>
      </c>
      <c r="O17" s="312">
        <v>0</v>
      </c>
    </row>
    <row r="18" spans="1:15" ht="18.75" x14ac:dyDescent="0.4">
      <c r="A18" s="307" t="s">
        <v>153</v>
      </c>
      <c r="B18" s="312">
        <v>4383100</v>
      </c>
      <c r="C18" s="313">
        <f>J18</f>
        <v>4375900</v>
      </c>
      <c r="D18" s="313">
        <v>2848700</v>
      </c>
      <c r="E18" s="314">
        <f>F18+G18+H18+I18+J18+K18+L18+M18+N18+O18+D18</f>
        <v>7224600</v>
      </c>
      <c r="F18" s="312">
        <v>0</v>
      </c>
      <c r="G18" s="312">
        <v>0</v>
      </c>
      <c r="H18" s="312">
        <v>0</v>
      </c>
      <c r="I18" s="312">
        <v>0</v>
      </c>
      <c r="J18" s="312">
        <v>4375900</v>
      </c>
      <c r="K18" s="312">
        <v>0</v>
      </c>
      <c r="L18" s="312">
        <v>0</v>
      </c>
      <c r="M18" s="312">
        <v>0</v>
      </c>
      <c r="N18" s="312">
        <v>0</v>
      </c>
      <c r="O18" s="312">
        <v>0</v>
      </c>
    </row>
    <row r="19" spans="1:15" ht="18.75" x14ac:dyDescent="0.4">
      <c r="A19" s="307" t="s">
        <v>74</v>
      </c>
      <c r="B19" s="312">
        <v>2129100</v>
      </c>
      <c r="C19" s="313">
        <f t="shared" ref="C19" si="2">E19</f>
        <v>2121000</v>
      </c>
      <c r="D19" s="313">
        <v>0</v>
      </c>
      <c r="E19" s="314">
        <f t="shared" si="1"/>
        <v>2121000</v>
      </c>
      <c r="F19" s="312">
        <v>36000</v>
      </c>
      <c r="G19" s="312">
        <v>10000</v>
      </c>
      <c r="H19" s="312">
        <v>1600000</v>
      </c>
      <c r="I19" s="312">
        <v>220000</v>
      </c>
      <c r="J19" s="312">
        <v>0</v>
      </c>
      <c r="K19" s="312">
        <v>125000</v>
      </c>
      <c r="L19" s="312">
        <v>130000</v>
      </c>
      <c r="M19" s="312">
        <v>0</v>
      </c>
      <c r="N19" s="312">
        <v>0</v>
      </c>
      <c r="O19" s="312">
        <v>0</v>
      </c>
    </row>
    <row r="20" spans="1:15" ht="18.75" x14ac:dyDescent="0.4">
      <c r="A20" s="263" t="s">
        <v>154</v>
      </c>
      <c r="B20" s="318">
        <f t="shared" ref="B20:O20" si="3">SUM(B10:B19)</f>
        <v>36432060</v>
      </c>
      <c r="C20" s="318">
        <f t="shared" si="3"/>
        <v>35896631.170000002</v>
      </c>
      <c r="D20" s="318">
        <f t="shared" si="3"/>
        <v>2848700</v>
      </c>
      <c r="E20" s="318">
        <f t="shared" si="3"/>
        <v>38745331.170000002</v>
      </c>
      <c r="F20" s="318">
        <f t="shared" si="3"/>
        <v>11631128.93</v>
      </c>
      <c r="G20" s="318">
        <f t="shared" si="3"/>
        <v>30500</v>
      </c>
      <c r="H20" s="318">
        <f t="shared" si="3"/>
        <v>6169703.2400000002</v>
      </c>
      <c r="I20" s="318">
        <f t="shared" si="3"/>
        <v>1403925</v>
      </c>
      <c r="J20" s="318">
        <f t="shared" si="3"/>
        <v>5694530</v>
      </c>
      <c r="K20" s="318">
        <f t="shared" si="3"/>
        <v>230130</v>
      </c>
      <c r="L20" s="318">
        <f t="shared" si="3"/>
        <v>519793</v>
      </c>
      <c r="M20" s="318">
        <f t="shared" si="3"/>
        <v>0</v>
      </c>
      <c r="N20" s="318">
        <f t="shared" si="3"/>
        <v>0</v>
      </c>
      <c r="O20" s="318">
        <f t="shared" si="3"/>
        <v>10216921</v>
      </c>
    </row>
    <row r="21" spans="1:15" ht="18.75" x14ac:dyDescent="0.45">
      <c r="A21" s="319" t="s">
        <v>155</v>
      </c>
      <c r="B21" s="287"/>
      <c r="C21" s="287"/>
      <c r="D21" s="287"/>
      <c r="E21" s="320"/>
      <c r="F21" s="286"/>
      <c r="G21" s="286"/>
      <c r="H21" s="287"/>
      <c r="I21" s="287"/>
      <c r="J21" s="286"/>
      <c r="K21" s="286"/>
      <c r="L21" s="286"/>
      <c r="M21" s="286"/>
      <c r="N21" s="287"/>
      <c r="O21" s="288"/>
    </row>
    <row r="22" spans="1:15" ht="18.75" x14ac:dyDescent="0.45">
      <c r="A22" s="321" t="s">
        <v>156</v>
      </c>
      <c r="B22" s="322">
        <v>669200</v>
      </c>
      <c r="C22" s="323">
        <v>676895.86</v>
      </c>
      <c r="D22" s="334">
        <v>0</v>
      </c>
      <c r="E22" s="324">
        <f t="shared" ref="E22:E29" si="4">C22</f>
        <v>676895.86</v>
      </c>
      <c r="F22" s="322"/>
      <c r="G22" s="323"/>
      <c r="H22" s="323"/>
      <c r="I22" s="323"/>
      <c r="J22" s="323"/>
      <c r="K22" s="323"/>
      <c r="L22" s="323"/>
      <c r="M22" s="323"/>
      <c r="N22" s="323"/>
      <c r="O22" s="323"/>
    </row>
    <row r="23" spans="1:15" ht="18.75" x14ac:dyDescent="0.45">
      <c r="A23" s="325" t="s">
        <v>157</v>
      </c>
      <c r="B23" s="326">
        <v>177200</v>
      </c>
      <c r="C23" s="323">
        <v>129090.7</v>
      </c>
      <c r="D23" s="335">
        <v>0</v>
      </c>
      <c r="E23" s="327">
        <f t="shared" si="4"/>
        <v>129090.7</v>
      </c>
      <c r="F23" s="322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5" ht="18.75" x14ac:dyDescent="0.45">
      <c r="A24" s="325" t="s">
        <v>165</v>
      </c>
      <c r="B24" s="326">
        <v>195800</v>
      </c>
      <c r="C24" s="323">
        <v>139399.91</v>
      </c>
      <c r="D24" s="335">
        <v>0</v>
      </c>
      <c r="E24" s="327">
        <f t="shared" si="4"/>
        <v>139399.91</v>
      </c>
      <c r="F24" s="322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5" ht="18.75" x14ac:dyDescent="0.45">
      <c r="A25" s="336" t="s">
        <v>158</v>
      </c>
      <c r="B25" s="323">
        <v>0</v>
      </c>
      <c r="C25" s="323">
        <v>0</v>
      </c>
      <c r="D25" s="335">
        <v>0</v>
      </c>
      <c r="E25" s="327">
        <f t="shared" si="4"/>
        <v>0</v>
      </c>
      <c r="F25" s="328"/>
      <c r="G25" s="326"/>
      <c r="H25" s="326"/>
      <c r="I25" s="326"/>
      <c r="J25" s="326"/>
      <c r="K25" s="326"/>
      <c r="L25" s="326"/>
      <c r="M25" s="326"/>
      <c r="N25" s="326"/>
      <c r="O25" s="326"/>
    </row>
    <row r="26" spans="1:15" ht="18.75" x14ac:dyDescent="0.45">
      <c r="A26" s="321" t="s">
        <v>159</v>
      </c>
      <c r="B26" s="329">
        <v>92300</v>
      </c>
      <c r="C26" s="323">
        <v>135999.72</v>
      </c>
      <c r="D26" s="335">
        <v>0</v>
      </c>
      <c r="E26" s="327">
        <f t="shared" si="4"/>
        <v>135999.72</v>
      </c>
      <c r="F26" s="326"/>
      <c r="G26" s="326"/>
      <c r="H26" s="326"/>
      <c r="I26" s="326"/>
      <c r="J26" s="326"/>
      <c r="K26" s="326"/>
      <c r="L26" s="326"/>
      <c r="M26" s="326"/>
      <c r="N26" s="326"/>
      <c r="O26" s="326"/>
    </row>
    <row r="27" spans="1:15" ht="18.75" x14ac:dyDescent="0.45">
      <c r="A27" s="321" t="s">
        <v>160</v>
      </c>
      <c r="B27" s="326">
        <v>0</v>
      </c>
      <c r="C27" s="326">
        <v>0</v>
      </c>
      <c r="D27" s="337">
        <v>0</v>
      </c>
      <c r="E27" s="327">
        <f t="shared" si="4"/>
        <v>0</v>
      </c>
      <c r="F27" s="326"/>
      <c r="G27" s="326"/>
      <c r="H27" s="326"/>
      <c r="I27" s="326"/>
      <c r="J27" s="326"/>
      <c r="K27" s="326"/>
      <c r="L27" s="326"/>
      <c r="M27" s="326"/>
      <c r="N27" s="326"/>
      <c r="O27" s="326"/>
    </row>
    <row r="28" spans="1:15" ht="18.75" x14ac:dyDescent="0.45">
      <c r="A28" s="330" t="s">
        <v>161</v>
      </c>
      <c r="B28" s="331">
        <v>16398600</v>
      </c>
      <c r="C28" s="323">
        <v>18962685.629999999</v>
      </c>
      <c r="D28" s="335">
        <v>0</v>
      </c>
      <c r="E28" s="327">
        <f t="shared" si="4"/>
        <v>18962685.629999999</v>
      </c>
      <c r="F28" s="326"/>
      <c r="G28" s="326"/>
      <c r="H28" s="326"/>
      <c r="I28" s="326"/>
      <c r="J28" s="326"/>
      <c r="K28" s="326"/>
      <c r="L28" s="326"/>
      <c r="M28" s="326"/>
      <c r="N28" s="326"/>
      <c r="O28" s="326"/>
    </row>
    <row r="29" spans="1:15" ht="18.75" x14ac:dyDescent="0.45">
      <c r="A29" s="321" t="s">
        <v>162</v>
      </c>
      <c r="B29" s="329">
        <v>18898960</v>
      </c>
      <c r="C29" s="323">
        <v>18290362</v>
      </c>
      <c r="D29" s="335">
        <v>0</v>
      </c>
      <c r="E29" s="327">
        <f t="shared" si="4"/>
        <v>18290362</v>
      </c>
      <c r="F29" s="326"/>
      <c r="G29" s="326"/>
      <c r="H29" s="326"/>
      <c r="I29" s="326"/>
      <c r="J29" s="326"/>
      <c r="K29" s="326"/>
      <c r="L29" s="326"/>
      <c r="M29" s="326"/>
      <c r="N29" s="326"/>
      <c r="O29" s="326"/>
    </row>
    <row r="30" spans="1:15" ht="18.75" x14ac:dyDescent="0.45">
      <c r="A30" s="262" t="s">
        <v>163</v>
      </c>
      <c r="B30" s="332">
        <f>SUM(B22:B29)</f>
        <v>36432060</v>
      </c>
      <c r="C30" s="333">
        <f>SUM(C22:C29)</f>
        <v>38334433.82</v>
      </c>
      <c r="D30" s="333">
        <v>0</v>
      </c>
      <c r="E30" s="333">
        <f>SUM(E22:E29)</f>
        <v>38334433.82</v>
      </c>
      <c r="F30" s="332"/>
      <c r="G30" s="332"/>
      <c r="H30" s="332"/>
      <c r="I30" s="332"/>
      <c r="J30" s="332"/>
      <c r="K30" s="332"/>
      <c r="L30" s="332"/>
      <c r="M30" s="332"/>
      <c r="N30" s="332"/>
      <c r="O30" s="332"/>
    </row>
    <row r="31" spans="1:15" ht="18.75" x14ac:dyDescent="0.45">
      <c r="A31" s="507" t="s">
        <v>164</v>
      </c>
      <c r="B31" s="508"/>
      <c r="C31" s="508"/>
      <c r="D31" s="509"/>
      <c r="E31" s="332">
        <f>E30-E20</f>
        <v>-410897.35000000149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</row>
    <row r="32" spans="1:15" ht="21.75" x14ac:dyDescent="0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21.75" x14ac:dyDescent="0.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21.75" x14ac:dyDescent="0.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21.75" x14ac:dyDescent="0.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8.75" x14ac:dyDescent="0.4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8" spans="1:15" ht="18.75" x14ac:dyDescent="0.4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</sheetData>
  <mergeCells count="10">
    <mergeCell ref="A31:D31"/>
    <mergeCell ref="A2:O2"/>
    <mergeCell ref="A3:O3"/>
    <mergeCell ref="A4:O4"/>
    <mergeCell ref="A5:A8"/>
    <mergeCell ref="B5:B8"/>
    <mergeCell ref="E5:E8"/>
    <mergeCell ref="H5:H8"/>
    <mergeCell ref="I5:I8"/>
    <mergeCell ref="O5:O8"/>
  </mergeCells>
  <pageMargins left="3.937007874015748E-2" right="3.937007874015748E-2" top="3.937007874015748E-2" bottom="3.937007874015748E-2" header="0.31496062992125984" footer="0.31496062992125984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37" zoomScale="90" zoomScaleNormal="90" workbookViewId="0">
      <selection activeCell="D25" sqref="D25"/>
    </sheetView>
  </sheetViews>
  <sheetFormatPr defaultRowHeight="17.25" x14ac:dyDescent="0.4"/>
  <cols>
    <col min="1" max="1" width="25.5" style="23" customWidth="1"/>
    <col min="2" max="2" width="11.5" style="23" customWidth="1"/>
    <col min="3" max="3" width="10.875" style="23" customWidth="1"/>
    <col min="4" max="4" width="10.125" style="23" customWidth="1"/>
    <col min="5" max="5" width="12" style="23" customWidth="1"/>
    <col min="6" max="6" width="11.125" style="23" customWidth="1"/>
    <col min="7" max="7" width="9.625" style="23" customWidth="1"/>
    <col min="8" max="8" width="10.5" style="23" customWidth="1"/>
    <col min="9" max="9" width="9.25" style="23" customWidth="1"/>
    <col min="10" max="10" width="10" style="23" customWidth="1"/>
    <col min="11" max="11" width="9.625" style="23" customWidth="1"/>
    <col min="12" max="12" width="9" style="23" customWidth="1"/>
    <col min="13" max="13" width="10" style="23" customWidth="1"/>
    <col min="14" max="14" width="9.5" style="23" customWidth="1"/>
    <col min="15" max="15" width="10.75" style="23" customWidth="1"/>
    <col min="16" max="16" width="10.875" style="23" customWidth="1"/>
    <col min="17" max="16384" width="9" style="23"/>
  </cols>
  <sheetData>
    <row r="1" spans="1:15" ht="18.75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8.75" x14ac:dyDescent="0.45">
      <c r="A2" s="502" t="s">
        <v>303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</row>
    <row r="3" spans="1:15" ht="18.75" x14ac:dyDescent="0.45">
      <c r="A3" s="502" t="s">
        <v>272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</row>
    <row r="4" spans="1:15" ht="18.75" x14ac:dyDescent="0.45">
      <c r="A4" s="503" t="s">
        <v>268</v>
      </c>
      <c r="B4" s="503"/>
      <c r="C4" s="503"/>
      <c r="D4" s="510"/>
      <c r="E4" s="510"/>
      <c r="F4" s="503"/>
      <c r="G4" s="503"/>
      <c r="H4" s="503"/>
      <c r="I4" s="503"/>
      <c r="J4" s="503"/>
      <c r="K4" s="503"/>
      <c r="L4" s="503"/>
      <c r="M4" s="503"/>
      <c r="N4" s="503"/>
      <c r="O4" s="503"/>
    </row>
    <row r="5" spans="1:15" ht="18.75" x14ac:dyDescent="0.45">
      <c r="A5" s="504" t="s">
        <v>151</v>
      </c>
      <c r="B5" s="504" t="s">
        <v>58</v>
      </c>
      <c r="C5" s="296"/>
      <c r="D5" s="296"/>
      <c r="E5" s="511" t="s">
        <v>34</v>
      </c>
      <c r="F5" s="297" t="s">
        <v>128</v>
      </c>
      <c r="G5" s="109" t="s">
        <v>131</v>
      </c>
      <c r="H5" s="504" t="s">
        <v>134</v>
      </c>
      <c r="I5" s="504" t="s">
        <v>99</v>
      </c>
      <c r="J5" s="109"/>
      <c r="K5" s="109" t="s">
        <v>137</v>
      </c>
      <c r="L5" s="298" t="s">
        <v>140</v>
      </c>
      <c r="M5" s="109"/>
      <c r="N5" s="270"/>
      <c r="O5" s="504" t="s">
        <v>59</v>
      </c>
    </row>
    <row r="6" spans="1:15" ht="18.75" x14ac:dyDescent="0.45">
      <c r="A6" s="505"/>
      <c r="B6" s="505"/>
      <c r="C6" s="299" t="s">
        <v>183</v>
      </c>
      <c r="D6" s="299" t="s">
        <v>184</v>
      </c>
      <c r="E6" s="512"/>
      <c r="F6" s="300" t="s">
        <v>129</v>
      </c>
      <c r="G6" s="110" t="s">
        <v>132</v>
      </c>
      <c r="H6" s="505"/>
      <c r="I6" s="505"/>
      <c r="J6" s="110" t="s">
        <v>135</v>
      </c>
      <c r="K6" s="110" t="s">
        <v>138</v>
      </c>
      <c r="L6" s="301" t="s">
        <v>116</v>
      </c>
      <c r="M6" s="110" t="s">
        <v>142</v>
      </c>
      <c r="N6" s="271" t="s">
        <v>166</v>
      </c>
      <c r="O6" s="505"/>
    </row>
    <row r="7" spans="1:15" ht="18.75" x14ac:dyDescent="0.45">
      <c r="A7" s="505"/>
      <c r="B7" s="505"/>
      <c r="C7" s="299" t="s">
        <v>60</v>
      </c>
      <c r="D7" s="299" t="s">
        <v>18</v>
      </c>
      <c r="E7" s="512"/>
      <c r="F7" s="300" t="s">
        <v>130</v>
      </c>
      <c r="G7" s="110" t="s">
        <v>133</v>
      </c>
      <c r="H7" s="505"/>
      <c r="I7" s="505"/>
      <c r="J7" s="110" t="s">
        <v>136</v>
      </c>
      <c r="K7" s="110" t="s">
        <v>139</v>
      </c>
      <c r="L7" s="301" t="s">
        <v>141</v>
      </c>
      <c r="M7" s="110" t="s">
        <v>120</v>
      </c>
      <c r="N7" s="271" t="s">
        <v>270</v>
      </c>
      <c r="O7" s="505"/>
    </row>
    <row r="8" spans="1:15" ht="18.75" x14ac:dyDescent="0.45">
      <c r="A8" s="506"/>
      <c r="B8" s="506"/>
      <c r="C8" s="302"/>
      <c r="D8" s="302"/>
      <c r="E8" s="513"/>
      <c r="F8" s="303"/>
      <c r="G8" s="111"/>
      <c r="H8" s="506"/>
      <c r="I8" s="506"/>
      <c r="J8" s="111"/>
      <c r="K8" s="111" t="s">
        <v>136</v>
      </c>
      <c r="L8" s="304" t="s">
        <v>114</v>
      </c>
      <c r="M8" s="111"/>
      <c r="N8" s="272"/>
      <c r="O8" s="506"/>
    </row>
    <row r="9" spans="1:15" ht="18.75" x14ac:dyDescent="0.45">
      <c r="A9" s="305" t="s">
        <v>147</v>
      </c>
      <c r="B9" s="285"/>
      <c r="C9" s="285"/>
      <c r="D9" s="285"/>
      <c r="E9" s="306"/>
      <c r="F9" s="294"/>
      <c r="G9" s="294"/>
      <c r="H9" s="285"/>
      <c r="I9" s="285"/>
      <c r="J9" s="294"/>
      <c r="K9" s="294"/>
      <c r="L9" s="294"/>
      <c r="M9" s="294"/>
      <c r="N9" s="285"/>
      <c r="O9" s="295"/>
    </row>
    <row r="10" spans="1:15" ht="18.75" x14ac:dyDescent="0.4">
      <c r="A10" s="307" t="s">
        <v>59</v>
      </c>
      <c r="B10" s="288">
        <v>10324895</v>
      </c>
      <c r="C10" s="308">
        <f t="shared" ref="C10:C15" si="0">E10</f>
        <v>10216921</v>
      </c>
      <c r="D10" s="308">
        <v>0</v>
      </c>
      <c r="E10" s="309">
        <f t="shared" ref="E10:E19" si="1">F10+G10+H10+I10+J10+K10+L10+M10+N10+O10</f>
        <v>10216921</v>
      </c>
      <c r="F10" s="310">
        <v>0</v>
      </c>
      <c r="G10" s="308">
        <v>0</v>
      </c>
      <c r="H10" s="308">
        <v>0</v>
      </c>
      <c r="I10" s="308">
        <v>0</v>
      </c>
      <c r="J10" s="308">
        <v>0</v>
      </c>
      <c r="K10" s="308">
        <v>0</v>
      </c>
      <c r="L10" s="308">
        <v>0</v>
      </c>
      <c r="M10" s="308">
        <v>0</v>
      </c>
      <c r="N10" s="308">
        <v>0</v>
      </c>
      <c r="O10" s="308">
        <v>10216921</v>
      </c>
    </row>
    <row r="11" spans="1:15" ht="18.75" x14ac:dyDescent="0.4">
      <c r="A11" s="311" t="s">
        <v>145</v>
      </c>
      <c r="B11" s="312">
        <v>2729520</v>
      </c>
      <c r="C11" s="313">
        <f t="shared" si="0"/>
        <v>2690880</v>
      </c>
      <c r="D11" s="313">
        <v>0</v>
      </c>
      <c r="E11" s="314">
        <f t="shared" si="1"/>
        <v>2690880</v>
      </c>
      <c r="F11" s="308">
        <v>2690880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</row>
    <row r="12" spans="1:15" ht="18.75" x14ac:dyDescent="0.4">
      <c r="A12" s="315" t="s">
        <v>152</v>
      </c>
      <c r="B12" s="308">
        <v>9398014</v>
      </c>
      <c r="C12" s="313">
        <f t="shared" si="0"/>
        <v>9398014</v>
      </c>
      <c r="D12" s="313">
        <v>0</v>
      </c>
      <c r="E12" s="314">
        <f t="shared" si="1"/>
        <v>9398014</v>
      </c>
      <c r="F12" s="312">
        <v>5994634</v>
      </c>
      <c r="G12" s="312">
        <v>0</v>
      </c>
      <c r="H12" s="312">
        <v>2660760</v>
      </c>
      <c r="I12" s="312">
        <v>0</v>
      </c>
      <c r="J12" s="312">
        <v>742620</v>
      </c>
      <c r="K12" s="312">
        <v>0</v>
      </c>
      <c r="L12" s="312">
        <v>0</v>
      </c>
      <c r="M12" s="312">
        <v>0</v>
      </c>
      <c r="N12" s="312">
        <v>0</v>
      </c>
      <c r="O12" s="312">
        <v>0</v>
      </c>
    </row>
    <row r="13" spans="1:15" ht="18.75" x14ac:dyDescent="0.4">
      <c r="A13" s="307" t="s">
        <v>66</v>
      </c>
      <c r="B13" s="312">
        <v>195600</v>
      </c>
      <c r="C13" s="313">
        <f t="shared" si="0"/>
        <v>192600</v>
      </c>
      <c r="D13" s="313">
        <v>0</v>
      </c>
      <c r="E13" s="314">
        <f t="shared" si="1"/>
        <v>192600</v>
      </c>
      <c r="F13" s="312">
        <v>164900</v>
      </c>
      <c r="G13" s="312">
        <v>0</v>
      </c>
      <c r="H13" s="312">
        <v>20000</v>
      </c>
      <c r="I13" s="312">
        <v>0</v>
      </c>
      <c r="J13" s="312">
        <v>7700</v>
      </c>
      <c r="K13" s="312">
        <v>0</v>
      </c>
      <c r="L13" s="312">
        <v>0</v>
      </c>
      <c r="M13" s="312">
        <v>0</v>
      </c>
      <c r="N13" s="312">
        <v>0</v>
      </c>
      <c r="O13" s="312">
        <v>0</v>
      </c>
    </row>
    <row r="14" spans="1:15" ht="18.75" x14ac:dyDescent="0.4">
      <c r="A14" s="307" t="s">
        <v>67</v>
      </c>
      <c r="B14" s="312">
        <v>4322096</v>
      </c>
      <c r="C14" s="313">
        <f t="shared" si="0"/>
        <v>4153755.24</v>
      </c>
      <c r="D14" s="313">
        <v>0</v>
      </c>
      <c r="E14" s="314">
        <f t="shared" si="1"/>
        <v>4153755.24</v>
      </c>
      <c r="F14" s="312">
        <v>1717429.24</v>
      </c>
      <c r="G14" s="312">
        <v>0</v>
      </c>
      <c r="H14" s="312">
        <v>919472</v>
      </c>
      <c r="I14" s="312">
        <v>846200</v>
      </c>
      <c r="J14" s="312">
        <v>275602</v>
      </c>
      <c r="K14" s="312">
        <v>105130</v>
      </c>
      <c r="L14" s="312">
        <v>289922</v>
      </c>
      <c r="M14" s="312">
        <v>0</v>
      </c>
      <c r="N14" s="312">
        <v>0</v>
      </c>
      <c r="O14" s="312">
        <v>0</v>
      </c>
    </row>
    <row r="15" spans="1:15" ht="18.75" x14ac:dyDescent="0.4">
      <c r="A15" s="316" t="s">
        <v>68</v>
      </c>
      <c r="B15" s="317">
        <v>2359735</v>
      </c>
      <c r="C15" s="313">
        <f t="shared" si="0"/>
        <v>2190147.2400000002</v>
      </c>
      <c r="D15" s="313">
        <v>0</v>
      </c>
      <c r="E15" s="314">
        <f t="shared" si="1"/>
        <v>2190147.2400000002</v>
      </c>
      <c r="F15" s="312">
        <v>585472</v>
      </c>
      <c r="G15" s="312">
        <v>20500</v>
      </c>
      <c r="H15" s="312">
        <v>887571.24</v>
      </c>
      <c r="I15" s="312">
        <v>337725</v>
      </c>
      <c r="J15" s="312">
        <v>259008</v>
      </c>
      <c r="K15" s="312">
        <v>0</v>
      </c>
      <c r="L15" s="312">
        <v>99871</v>
      </c>
      <c r="M15" s="312">
        <v>0</v>
      </c>
      <c r="N15" s="312">
        <v>0</v>
      </c>
      <c r="O15" s="312">
        <v>0</v>
      </c>
    </row>
    <row r="16" spans="1:15" ht="18.75" x14ac:dyDescent="0.4">
      <c r="A16" s="307" t="s">
        <v>69</v>
      </c>
      <c r="B16" s="312">
        <v>347000</v>
      </c>
      <c r="C16" s="308">
        <f>F16</f>
        <v>319413.69</v>
      </c>
      <c r="D16" s="313">
        <v>0</v>
      </c>
      <c r="E16" s="314">
        <f t="shared" si="1"/>
        <v>319413.69</v>
      </c>
      <c r="F16" s="312">
        <v>319413.69</v>
      </c>
      <c r="G16" s="312">
        <v>0</v>
      </c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312">
        <v>0</v>
      </c>
      <c r="O16" s="312">
        <v>0</v>
      </c>
    </row>
    <row r="17" spans="1:15" ht="18.75" x14ac:dyDescent="0.4">
      <c r="A17" s="307" t="s">
        <v>269</v>
      </c>
      <c r="B17" s="312">
        <v>243000</v>
      </c>
      <c r="C17" s="313">
        <f>E17</f>
        <v>238000</v>
      </c>
      <c r="D17" s="313">
        <v>0</v>
      </c>
      <c r="E17" s="314">
        <f t="shared" si="1"/>
        <v>238000</v>
      </c>
      <c r="F17" s="312">
        <v>122400</v>
      </c>
      <c r="G17" s="312">
        <v>0</v>
      </c>
      <c r="H17" s="312">
        <v>81900</v>
      </c>
      <c r="I17" s="312">
        <v>0</v>
      </c>
      <c r="J17" s="312">
        <v>33700</v>
      </c>
      <c r="K17" s="312">
        <v>0</v>
      </c>
      <c r="L17" s="312">
        <v>0</v>
      </c>
      <c r="M17" s="312">
        <v>0</v>
      </c>
      <c r="N17" s="312">
        <v>0</v>
      </c>
      <c r="O17" s="312">
        <v>0</v>
      </c>
    </row>
    <row r="18" spans="1:15" ht="18.75" x14ac:dyDescent="0.4">
      <c r="A18" s="307" t="s">
        <v>153</v>
      </c>
      <c r="B18" s="312">
        <v>4383100</v>
      </c>
      <c r="C18" s="313">
        <f>J18</f>
        <v>4375900</v>
      </c>
      <c r="D18" s="313">
        <v>2848700</v>
      </c>
      <c r="E18" s="314">
        <f>F18+G18+H18+I18+J18+K18+L18+M18+N18+O18+D18</f>
        <v>7224600</v>
      </c>
      <c r="F18" s="312">
        <v>0</v>
      </c>
      <c r="G18" s="312">
        <v>0</v>
      </c>
      <c r="H18" s="312">
        <v>0</v>
      </c>
      <c r="I18" s="312">
        <v>0</v>
      </c>
      <c r="J18" s="312">
        <v>4375900</v>
      </c>
      <c r="K18" s="312">
        <v>0</v>
      </c>
      <c r="L18" s="312">
        <v>0</v>
      </c>
      <c r="M18" s="312">
        <v>0</v>
      </c>
      <c r="N18" s="312">
        <v>0</v>
      </c>
      <c r="O18" s="312">
        <v>0</v>
      </c>
    </row>
    <row r="19" spans="1:15" ht="18.75" x14ac:dyDescent="0.4">
      <c r="A19" s="307" t="s">
        <v>74</v>
      </c>
      <c r="B19" s="312">
        <v>2129100</v>
      </c>
      <c r="C19" s="308">
        <f>E19</f>
        <v>2121000</v>
      </c>
      <c r="D19" s="313">
        <v>0</v>
      </c>
      <c r="E19" s="314">
        <f t="shared" si="1"/>
        <v>2121000</v>
      </c>
      <c r="F19" s="312">
        <v>36000</v>
      </c>
      <c r="G19" s="312">
        <v>10000</v>
      </c>
      <c r="H19" s="312">
        <v>1600000</v>
      </c>
      <c r="I19" s="312">
        <v>220000</v>
      </c>
      <c r="J19" s="312">
        <v>0</v>
      </c>
      <c r="K19" s="312">
        <v>125000</v>
      </c>
      <c r="L19" s="312">
        <v>130000</v>
      </c>
      <c r="M19" s="312">
        <v>0</v>
      </c>
      <c r="N19" s="312">
        <v>0</v>
      </c>
      <c r="O19" s="312">
        <v>0</v>
      </c>
    </row>
    <row r="20" spans="1:15" ht="18.75" x14ac:dyDescent="0.4">
      <c r="A20" s="263" t="s">
        <v>154</v>
      </c>
      <c r="B20" s="318">
        <f t="shared" ref="B20:O20" si="2">SUM(B10:B19)</f>
        <v>36432060</v>
      </c>
      <c r="C20" s="318">
        <f t="shared" si="2"/>
        <v>35896631.170000002</v>
      </c>
      <c r="D20" s="318">
        <f t="shared" si="2"/>
        <v>2848700</v>
      </c>
      <c r="E20" s="318">
        <f t="shared" si="2"/>
        <v>38745331.170000002</v>
      </c>
      <c r="F20" s="318">
        <f t="shared" si="2"/>
        <v>11631128.93</v>
      </c>
      <c r="G20" s="318">
        <f t="shared" si="2"/>
        <v>30500</v>
      </c>
      <c r="H20" s="318">
        <f t="shared" si="2"/>
        <v>6169703.2400000002</v>
      </c>
      <c r="I20" s="318">
        <f t="shared" si="2"/>
        <v>1403925</v>
      </c>
      <c r="J20" s="318">
        <f t="shared" si="2"/>
        <v>5694530</v>
      </c>
      <c r="K20" s="318">
        <f t="shared" si="2"/>
        <v>230130</v>
      </c>
      <c r="L20" s="318">
        <f t="shared" si="2"/>
        <v>519793</v>
      </c>
      <c r="M20" s="318">
        <f t="shared" si="2"/>
        <v>0</v>
      </c>
      <c r="N20" s="318">
        <f t="shared" si="2"/>
        <v>0</v>
      </c>
      <c r="O20" s="318">
        <f t="shared" si="2"/>
        <v>10216921</v>
      </c>
    </row>
    <row r="21" spans="1:15" ht="18.75" x14ac:dyDescent="0.45">
      <c r="A21" s="319" t="s">
        <v>155</v>
      </c>
      <c r="B21" s="287"/>
      <c r="C21" s="287"/>
      <c r="D21" s="287"/>
      <c r="E21" s="320"/>
      <c r="F21" s="286"/>
      <c r="G21" s="286"/>
      <c r="H21" s="287"/>
      <c r="I21" s="287"/>
      <c r="J21" s="286"/>
      <c r="K21" s="286"/>
      <c r="L21" s="286"/>
      <c r="M21" s="286"/>
      <c r="N21" s="287"/>
      <c r="O21" s="288"/>
    </row>
    <row r="22" spans="1:15" ht="18.75" x14ac:dyDescent="0.45">
      <c r="A22" s="321" t="s">
        <v>156</v>
      </c>
      <c r="B22" s="322">
        <v>669200</v>
      </c>
      <c r="C22" s="323">
        <v>676895.86</v>
      </c>
      <c r="D22" s="334">
        <v>0</v>
      </c>
      <c r="E22" s="324">
        <f t="shared" ref="E22:E29" si="3">C22</f>
        <v>676895.86</v>
      </c>
      <c r="F22" s="322"/>
      <c r="G22" s="323"/>
      <c r="H22" s="323"/>
      <c r="I22" s="323"/>
      <c r="J22" s="323"/>
      <c r="K22" s="323"/>
      <c r="L22" s="323"/>
      <c r="M22" s="323"/>
      <c r="N22" s="323"/>
      <c r="O22" s="323"/>
    </row>
    <row r="23" spans="1:15" ht="18.75" x14ac:dyDescent="0.45">
      <c r="A23" s="325" t="s">
        <v>157</v>
      </c>
      <c r="B23" s="326">
        <v>177200</v>
      </c>
      <c r="C23" s="323">
        <v>129090.7</v>
      </c>
      <c r="D23" s="335">
        <v>0</v>
      </c>
      <c r="E23" s="327">
        <f t="shared" si="3"/>
        <v>129090.7</v>
      </c>
      <c r="F23" s="322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5" ht="18.75" x14ac:dyDescent="0.45">
      <c r="A24" s="325" t="s">
        <v>165</v>
      </c>
      <c r="B24" s="326">
        <v>195800</v>
      </c>
      <c r="C24" s="323">
        <v>139399.91</v>
      </c>
      <c r="D24" s="335">
        <v>0</v>
      </c>
      <c r="E24" s="327">
        <f t="shared" si="3"/>
        <v>139399.91</v>
      </c>
      <c r="F24" s="322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5" ht="18.75" x14ac:dyDescent="0.45">
      <c r="A25" s="336" t="s">
        <v>158</v>
      </c>
      <c r="B25" s="323">
        <v>0</v>
      </c>
      <c r="C25" s="323">
        <v>0</v>
      </c>
      <c r="D25" s="335">
        <v>0</v>
      </c>
      <c r="E25" s="327">
        <f t="shared" si="3"/>
        <v>0</v>
      </c>
      <c r="F25" s="328"/>
      <c r="G25" s="326"/>
      <c r="H25" s="326"/>
      <c r="I25" s="326"/>
      <c r="J25" s="326"/>
      <c r="K25" s="326"/>
      <c r="L25" s="326"/>
      <c r="M25" s="326"/>
      <c r="N25" s="326"/>
      <c r="O25" s="326"/>
    </row>
    <row r="26" spans="1:15" ht="18.75" x14ac:dyDescent="0.45">
      <c r="A26" s="321" t="s">
        <v>159</v>
      </c>
      <c r="B26" s="329">
        <v>92300</v>
      </c>
      <c r="C26" s="323">
        <v>135999.72</v>
      </c>
      <c r="D26" s="335">
        <v>0</v>
      </c>
      <c r="E26" s="327">
        <f t="shared" si="3"/>
        <v>135999.72</v>
      </c>
      <c r="F26" s="326"/>
      <c r="G26" s="326"/>
      <c r="H26" s="326"/>
      <c r="I26" s="326"/>
      <c r="J26" s="326"/>
      <c r="K26" s="326"/>
      <c r="L26" s="326"/>
      <c r="M26" s="326"/>
      <c r="N26" s="326"/>
      <c r="O26" s="326"/>
    </row>
    <row r="27" spans="1:15" ht="18.75" x14ac:dyDescent="0.45">
      <c r="A27" s="321" t="s">
        <v>160</v>
      </c>
      <c r="B27" s="326">
        <v>0</v>
      </c>
      <c r="C27" s="326">
        <v>0</v>
      </c>
      <c r="D27" s="337">
        <v>0</v>
      </c>
      <c r="E27" s="327">
        <f t="shared" si="3"/>
        <v>0</v>
      </c>
      <c r="F27" s="326"/>
      <c r="G27" s="326"/>
      <c r="H27" s="326"/>
      <c r="I27" s="326"/>
      <c r="J27" s="326"/>
      <c r="K27" s="326"/>
      <c r="L27" s="326"/>
      <c r="M27" s="326"/>
      <c r="N27" s="326"/>
      <c r="O27" s="326"/>
    </row>
    <row r="28" spans="1:15" ht="18.75" x14ac:dyDescent="0.45">
      <c r="A28" s="330" t="s">
        <v>161</v>
      </c>
      <c r="B28" s="331">
        <v>16398600</v>
      </c>
      <c r="C28" s="323">
        <v>18962685.629999999</v>
      </c>
      <c r="D28" s="335">
        <v>0</v>
      </c>
      <c r="E28" s="327">
        <f t="shared" si="3"/>
        <v>18962685.629999999</v>
      </c>
      <c r="F28" s="326"/>
      <c r="G28" s="326"/>
      <c r="H28" s="326"/>
      <c r="I28" s="326"/>
      <c r="J28" s="326"/>
      <c r="K28" s="326"/>
      <c r="L28" s="326"/>
      <c r="M28" s="326"/>
      <c r="N28" s="326"/>
      <c r="O28" s="326"/>
    </row>
    <row r="29" spans="1:15" ht="18.75" x14ac:dyDescent="0.45">
      <c r="A29" s="321" t="s">
        <v>162</v>
      </c>
      <c r="B29" s="329">
        <v>18898960</v>
      </c>
      <c r="C29" s="323">
        <v>18290362</v>
      </c>
      <c r="D29" s="335">
        <v>0</v>
      </c>
      <c r="E29" s="327">
        <f t="shared" si="3"/>
        <v>18290362</v>
      </c>
      <c r="F29" s="326"/>
      <c r="G29" s="326"/>
      <c r="H29" s="326"/>
      <c r="I29" s="326"/>
      <c r="J29" s="326"/>
      <c r="K29" s="326"/>
      <c r="L29" s="326"/>
      <c r="M29" s="326"/>
      <c r="N29" s="326"/>
      <c r="O29" s="326"/>
    </row>
    <row r="30" spans="1:15" ht="18.75" x14ac:dyDescent="0.45">
      <c r="A30" s="262" t="s">
        <v>163</v>
      </c>
      <c r="B30" s="332">
        <f>SUM(B22:B29)</f>
        <v>36432060</v>
      </c>
      <c r="C30" s="333">
        <f>SUM(C22:C29)</f>
        <v>38334433.82</v>
      </c>
      <c r="D30" s="333">
        <v>0</v>
      </c>
      <c r="E30" s="333">
        <f>SUM(E22:E29)</f>
        <v>38334433.82</v>
      </c>
      <c r="F30" s="332"/>
      <c r="G30" s="332"/>
      <c r="H30" s="332"/>
      <c r="I30" s="332"/>
      <c r="J30" s="332"/>
      <c r="K30" s="332"/>
      <c r="L30" s="332"/>
      <c r="M30" s="332"/>
      <c r="N30" s="332"/>
      <c r="O30" s="332"/>
    </row>
    <row r="31" spans="1:15" ht="18.75" x14ac:dyDescent="0.45">
      <c r="A31" s="507" t="s">
        <v>164</v>
      </c>
      <c r="B31" s="508"/>
      <c r="C31" s="508"/>
      <c r="D31" s="509"/>
      <c r="E31" s="332">
        <f>E30-E20</f>
        <v>-410897.35000000149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</row>
    <row r="32" spans="1:15" ht="21.75" x14ac:dyDescent="0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21.75" x14ac:dyDescent="0.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21.75" x14ac:dyDescent="0.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21.75" x14ac:dyDescent="0.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8.75" x14ac:dyDescent="0.4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8" spans="1:15" ht="18.75" x14ac:dyDescent="0.4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</sheetData>
  <mergeCells count="10">
    <mergeCell ref="A31:D31"/>
    <mergeCell ref="A2:O2"/>
    <mergeCell ref="A3:O3"/>
    <mergeCell ref="A4:O4"/>
    <mergeCell ref="A5:A8"/>
    <mergeCell ref="B5:B8"/>
    <mergeCell ref="E5:E8"/>
    <mergeCell ref="H5:H8"/>
    <mergeCell ref="I5:I8"/>
    <mergeCell ref="O5:O8"/>
  </mergeCells>
  <pageMargins left="3.937007874015748E-2" right="3.937007874015748E-2" top="3.937007874015748E-2" bottom="3.937007874015748E-2" header="0.31496062992125984" footer="0.31496062992125984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7" workbookViewId="0">
      <selection activeCell="E82" sqref="E82"/>
    </sheetView>
  </sheetViews>
  <sheetFormatPr defaultRowHeight="24" x14ac:dyDescent="0.55000000000000004"/>
  <cols>
    <col min="1" max="1" width="6.25" style="12" customWidth="1"/>
    <col min="2" max="2" width="28.875" style="12" customWidth="1"/>
    <col min="3" max="3" width="15.375" style="12" customWidth="1"/>
    <col min="4" max="4" width="13.25" style="13" customWidth="1"/>
    <col min="5" max="5" width="17.25" style="12" customWidth="1"/>
    <col min="6" max="6" width="13.25" style="12" customWidth="1"/>
    <col min="7" max="7" width="10.875" style="12" bestFit="1" customWidth="1"/>
    <col min="8" max="255" width="9" style="12"/>
    <col min="256" max="256" width="11.625" style="12" customWidth="1"/>
    <col min="257" max="257" width="28.875" style="12" customWidth="1"/>
    <col min="258" max="258" width="15.875" style="12" customWidth="1"/>
    <col min="259" max="259" width="13.125" style="12" customWidth="1"/>
    <col min="260" max="260" width="3.25" style="12" customWidth="1"/>
    <col min="261" max="511" width="9" style="12"/>
    <col min="512" max="512" width="11.625" style="12" customWidth="1"/>
    <col min="513" max="513" width="28.875" style="12" customWidth="1"/>
    <col min="514" max="514" width="15.875" style="12" customWidth="1"/>
    <col min="515" max="515" width="13.125" style="12" customWidth="1"/>
    <col min="516" max="516" width="3.25" style="12" customWidth="1"/>
    <col min="517" max="767" width="9" style="12"/>
    <col min="768" max="768" width="11.625" style="12" customWidth="1"/>
    <col min="769" max="769" width="28.875" style="12" customWidth="1"/>
    <col min="770" max="770" width="15.875" style="12" customWidth="1"/>
    <col min="771" max="771" width="13.125" style="12" customWidth="1"/>
    <col min="772" max="772" width="3.25" style="12" customWidth="1"/>
    <col min="773" max="1023" width="9" style="12"/>
    <col min="1024" max="1024" width="11.625" style="12" customWidth="1"/>
    <col min="1025" max="1025" width="28.875" style="12" customWidth="1"/>
    <col min="1026" max="1026" width="15.875" style="12" customWidth="1"/>
    <col min="1027" max="1027" width="13.125" style="12" customWidth="1"/>
    <col min="1028" max="1028" width="3.25" style="12" customWidth="1"/>
    <col min="1029" max="1279" width="9" style="12"/>
    <col min="1280" max="1280" width="11.625" style="12" customWidth="1"/>
    <col min="1281" max="1281" width="28.875" style="12" customWidth="1"/>
    <col min="1282" max="1282" width="15.875" style="12" customWidth="1"/>
    <col min="1283" max="1283" width="13.125" style="12" customWidth="1"/>
    <col min="1284" max="1284" width="3.25" style="12" customWidth="1"/>
    <col min="1285" max="1535" width="9" style="12"/>
    <col min="1536" max="1536" width="11.625" style="12" customWidth="1"/>
    <col min="1537" max="1537" width="28.875" style="12" customWidth="1"/>
    <col min="1538" max="1538" width="15.875" style="12" customWidth="1"/>
    <col min="1539" max="1539" width="13.125" style="12" customWidth="1"/>
    <col min="1540" max="1540" width="3.25" style="12" customWidth="1"/>
    <col min="1541" max="1791" width="9" style="12"/>
    <col min="1792" max="1792" width="11.625" style="12" customWidth="1"/>
    <col min="1793" max="1793" width="28.875" style="12" customWidth="1"/>
    <col min="1794" max="1794" width="15.875" style="12" customWidth="1"/>
    <col min="1795" max="1795" width="13.125" style="12" customWidth="1"/>
    <col min="1796" max="1796" width="3.25" style="12" customWidth="1"/>
    <col min="1797" max="2047" width="9" style="12"/>
    <col min="2048" max="2048" width="11.625" style="12" customWidth="1"/>
    <col min="2049" max="2049" width="28.875" style="12" customWidth="1"/>
    <col min="2050" max="2050" width="15.875" style="12" customWidth="1"/>
    <col min="2051" max="2051" width="13.125" style="12" customWidth="1"/>
    <col min="2052" max="2052" width="3.25" style="12" customWidth="1"/>
    <col min="2053" max="2303" width="9" style="12"/>
    <col min="2304" max="2304" width="11.625" style="12" customWidth="1"/>
    <col min="2305" max="2305" width="28.875" style="12" customWidth="1"/>
    <col min="2306" max="2306" width="15.875" style="12" customWidth="1"/>
    <col min="2307" max="2307" width="13.125" style="12" customWidth="1"/>
    <col min="2308" max="2308" width="3.25" style="12" customWidth="1"/>
    <col min="2309" max="2559" width="9" style="12"/>
    <col min="2560" max="2560" width="11.625" style="12" customWidth="1"/>
    <col min="2561" max="2561" width="28.875" style="12" customWidth="1"/>
    <col min="2562" max="2562" width="15.875" style="12" customWidth="1"/>
    <col min="2563" max="2563" width="13.125" style="12" customWidth="1"/>
    <col min="2564" max="2564" width="3.25" style="12" customWidth="1"/>
    <col min="2565" max="2815" width="9" style="12"/>
    <col min="2816" max="2816" width="11.625" style="12" customWidth="1"/>
    <col min="2817" max="2817" width="28.875" style="12" customWidth="1"/>
    <col min="2818" max="2818" width="15.875" style="12" customWidth="1"/>
    <col min="2819" max="2819" width="13.125" style="12" customWidth="1"/>
    <col min="2820" max="2820" width="3.25" style="12" customWidth="1"/>
    <col min="2821" max="3071" width="9" style="12"/>
    <col min="3072" max="3072" width="11.625" style="12" customWidth="1"/>
    <col min="3073" max="3073" width="28.875" style="12" customWidth="1"/>
    <col min="3074" max="3074" width="15.875" style="12" customWidth="1"/>
    <col min="3075" max="3075" width="13.125" style="12" customWidth="1"/>
    <col min="3076" max="3076" width="3.25" style="12" customWidth="1"/>
    <col min="3077" max="3327" width="9" style="12"/>
    <col min="3328" max="3328" width="11.625" style="12" customWidth="1"/>
    <col min="3329" max="3329" width="28.875" style="12" customWidth="1"/>
    <col min="3330" max="3330" width="15.875" style="12" customWidth="1"/>
    <col min="3331" max="3331" width="13.125" style="12" customWidth="1"/>
    <col min="3332" max="3332" width="3.25" style="12" customWidth="1"/>
    <col min="3333" max="3583" width="9" style="12"/>
    <col min="3584" max="3584" width="11.625" style="12" customWidth="1"/>
    <col min="3585" max="3585" width="28.875" style="12" customWidth="1"/>
    <col min="3586" max="3586" width="15.875" style="12" customWidth="1"/>
    <col min="3587" max="3587" width="13.125" style="12" customWidth="1"/>
    <col min="3588" max="3588" width="3.25" style="12" customWidth="1"/>
    <col min="3589" max="3839" width="9" style="12"/>
    <col min="3840" max="3840" width="11.625" style="12" customWidth="1"/>
    <col min="3841" max="3841" width="28.875" style="12" customWidth="1"/>
    <col min="3842" max="3842" width="15.875" style="12" customWidth="1"/>
    <col min="3843" max="3843" width="13.125" style="12" customWidth="1"/>
    <col min="3844" max="3844" width="3.25" style="12" customWidth="1"/>
    <col min="3845" max="4095" width="9" style="12"/>
    <col min="4096" max="4096" width="11.625" style="12" customWidth="1"/>
    <col min="4097" max="4097" width="28.875" style="12" customWidth="1"/>
    <col min="4098" max="4098" width="15.875" style="12" customWidth="1"/>
    <col min="4099" max="4099" width="13.125" style="12" customWidth="1"/>
    <col min="4100" max="4100" width="3.25" style="12" customWidth="1"/>
    <col min="4101" max="4351" width="9" style="12"/>
    <col min="4352" max="4352" width="11.625" style="12" customWidth="1"/>
    <col min="4353" max="4353" width="28.875" style="12" customWidth="1"/>
    <col min="4354" max="4354" width="15.875" style="12" customWidth="1"/>
    <col min="4355" max="4355" width="13.125" style="12" customWidth="1"/>
    <col min="4356" max="4356" width="3.25" style="12" customWidth="1"/>
    <col min="4357" max="4607" width="9" style="12"/>
    <col min="4608" max="4608" width="11.625" style="12" customWidth="1"/>
    <col min="4609" max="4609" width="28.875" style="12" customWidth="1"/>
    <col min="4610" max="4610" width="15.875" style="12" customWidth="1"/>
    <col min="4611" max="4611" width="13.125" style="12" customWidth="1"/>
    <col min="4612" max="4612" width="3.25" style="12" customWidth="1"/>
    <col min="4613" max="4863" width="9" style="12"/>
    <col min="4864" max="4864" width="11.625" style="12" customWidth="1"/>
    <col min="4865" max="4865" width="28.875" style="12" customWidth="1"/>
    <col min="4866" max="4866" width="15.875" style="12" customWidth="1"/>
    <col min="4867" max="4867" width="13.125" style="12" customWidth="1"/>
    <col min="4868" max="4868" width="3.25" style="12" customWidth="1"/>
    <col min="4869" max="5119" width="9" style="12"/>
    <col min="5120" max="5120" width="11.625" style="12" customWidth="1"/>
    <col min="5121" max="5121" width="28.875" style="12" customWidth="1"/>
    <col min="5122" max="5122" width="15.875" style="12" customWidth="1"/>
    <col min="5123" max="5123" width="13.125" style="12" customWidth="1"/>
    <col min="5124" max="5124" width="3.25" style="12" customWidth="1"/>
    <col min="5125" max="5375" width="9" style="12"/>
    <col min="5376" max="5376" width="11.625" style="12" customWidth="1"/>
    <col min="5377" max="5377" width="28.875" style="12" customWidth="1"/>
    <col min="5378" max="5378" width="15.875" style="12" customWidth="1"/>
    <col min="5379" max="5379" width="13.125" style="12" customWidth="1"/>
    <col min="5380" max="5380" width="3.25" style="12" customWidth="1"/>
    <col min="5381" max="5631" width="9" style="12"/>
    <col min="5632" max="5632" width="11.625" style="12" customWidth="1"/>
    <col min="5633" max="5633" width="28.875" style="12" customWidth="1"/>
    <col min="5634" max="5634" width="15.875" style="12" customWidth="1"/>
    <col min="5635" max="5635" width="13.125" style="12" customWidth="1"/>
    <col min="5636" max="5636" width="3.25" style="12" customWidth="1"/>
    <col min="5637" max="5887" width="9" style="12"/>
    <col min="5888" max="5888" width="11.625" style="12" customWidth="1"/>
    <col min="5889" max="5889" width="28.875" style="12" customWidth="1"/>
    <col min="5890" max="5890" width="15.875" style="12" customWidth="1"/>
    <col min="5891" max="5891" width="13.125" style="12" customWidth="1"/>
    <col min="5892" max="5892" width="3.25" style="12" customWidth="1"/>
    <col min="5893" max="6143" width="9" style="12"/>
    <col min="6144" max="6144" width="11.625" style="12" customWidth="1"/>
    <col min="6145" max="6145" width="28.875" style="12" customWidth="1"/>
    <col min="6146" max="6146" width="15.875" style="12" customWidth="1"/>
    <col min="6147" max="6147" width="13.125" style="12" customWidth="1"/>
    <col min="6148" max="6148" width="3.25" style="12" customWidth="1"/>
    <col min="6149" max="6399" width="9" style="12"/>
    <col min="6400" max="6400" width="11.625" style="12" customWidth="1"/>
    <col min="6401" max="6401" width="28.875" style="12" customWidth="1"/>
    <col min="6402" max="6402" width="15.875" style="12" customWidth="1"/>
    <col min="6403" max="6403" width="13.125" style="12" customWidth="1"/>
    <col min="6404" max="6404" width="3.25" style="12" customWidth="1"/>
    <col min="6405" max="6655" width="9" style="12"/>
    <col min="6656" max="6656" width="11.625" style="12" customWidth="1"/>
    <col min="6657" max="6657" width="28.875" style="12" customWidth="1"/>
    <col min="6658" max="6658" width="15.875" style="12" customWidth="1"/>
    <col min="6659" max="6659" width="13.125" style="12" customWidth="1"/>
    <col min="6660" max="6660" width="3.25" style="12" customWidth="1"/>
    <col min="6661" max="6911" width="9" style="12"/>
    <col min="6912" max="6912" width="11.625" style="12" customWidth="1"/>
    <col min="6913" max="6913" width="28.875" style="12" customWidth="1"/>
    <col min="6914" max="6914" width="15.875" style="12" customWidth="1"/>
    <col min="6915" max="6915" width="13.125" style="12" customWidth="1"/>
    <col min="6916" max="6916" width="3.25" style="12" customWidth="1"/>
    <col min="6917" max="7167" width="9" style="12"/>
    <col min="7168" max="7168" width="11.625" style="12" customWidth="1"/>
    <col min="7169" max="7169" width="28.875" style="12" customWidth="1"/>
    <col min="7170" max="7170" width="15.875" style="12" customWidth="1"/>
    <col min="7171" max="7171" width="13.125" style="12" customWidth="1"/>
    <col min="7172" max="7172" width="3.25" style="12" customWidth="1"/>
    <col min="7173" max="7423" width="9" style="12"/>
    <col min="7424" max="7424" width="11.625" style="12" customWidth="1"/>
    <col min="7425" max="7425" width="28.875" style="12" customWidth="1"/>
    <col min="7426" max="7426" width="15.875" style="12" customWidth="1"/>
    <col min="7427" max="7427" width="13.125" style="12" customWidth="1"/>
    <col min="7428" max="7428" width="3.25" style="12" customWidth="1"/>
    <col min="7429" max="7679" width="9" style="12"/>
    <col min="7680" max="7680" width="11.625" style="12" customWidth="1"/>
    <col min="7681" max="7681" width="28.875" style="12" customWidth="1"/>
    <col min="7682" max="7682" width="15.875" style="12" customWidth="1"/>
    <col min="7683" max="7683" width="13.125" style="12" customWidth="1"/>
    <col min="7684" max="7684" width="3.25" style="12" customWidth="1"/>
    <col min="7685" max="7935" width="9" style="12"/>
    <col min="7936" max="7936" width="11.625" style="12" customWidth="1"/>
    <col min="7937" max="7937" width="28.875" style="12" customWidth="1"/>
    <col min="7938" max="7938" width="15.875" style="12" customWidth="1"/>
    <col min="7939" max="7939" width="13.125" style="12" customWidth="1"/>
    <col min="7940" max="7940" width="3.25" style="12" customWidth="1"/>
    <col min="7941" max="8191" width="9" style="12"/>
    <col min="8192" max="8192" width="11.625" style="12" customWidth="1"/>
    <col min="8193" max="8193" width="28.875" style="12" customWidth="1"/>
    <col min="8194" max="8194" width="15.875" style="12" customWidth="1"/>
    <col min="8195" max="8195" width="13.125" style="12" customWidth="1"/>
    <col min="8196" max="8196" width="3.25" style="12" customWidth="1"/>
    <col min="8197" max="8447" width="9" style="12"/>
    <col min="8448" max="8448" width="11.625" style="12" customWidth="1"/>
    <col min="8449" max="8449" width="28.875" style="12" customWidth="1"/>
    <col min="8450" max="8450" width="15.875" style="12" customWidth="1"/>
    <col min="8451" max="8451" width="13.125" style="12" customWidth="1"/>
    <col min="8452" max="8452" width="3.25" style="12" customWidth="1"/>
    <col min="8453" max="8703" width="9" style="12"/>
    <col min="8704" max="8704" width="11.625" style="12" customWidth="1"/>
    <col min="8705" max="8705" width="28.875" style="12" customWidth="1"/>
    <col min="8706" max="8706" width="15.875" style="12" customWidth="1"/>
    <col min="8707" max="8707" width="13.125" style="12" customWidth="1"/>
    <col min="8708" max="8708" width="3.25" style="12" customWidth="1"/>
    <col min="8709" max="8959" width="9" style="12"/>
    <col min="8960" max="8960" width="11.625" style="12" customWidth="1"/>
    <col min="8961" max="8961" width="28.875" style="12" customWidth="1"/>
    <col min="8962" max="8962" width="15.875" style="12" customWidth="1"/>
    <col min="8963" max="8963" width="13.125" style="12" customWidth="1"/>
    <col min="8964" max="8964" width="3.25" style="12" customWidth="1"/>
    <col min="8965" max="9215" width="9" style="12"/>
    <col min="9216" max="9216" width="11.625" style="12" customWidth="1"/>
    <col min="9217" max="9217" width="28.875" style="12" customWidth="1"/>
    <col min="9218" max="9218" width="15.875" style="12" customWidth="1"/>
    <col min="9219" max="9219" width="13.125" style="12" customWidth="1"/>
    <col min="9220" max="9220" width="3.25" style="12" customWidth="1"/>
    <col min="9221" max="9471" width="9" style="12"/>
    <col min="9472" max="9472" width="11.625" style="12" customWidth="1"/>
    <col min="9473" max="9473" width="28.875" style="12" customWidth="1"/>
    <col min="9474" max="9474" width="15.875" style="12" customWidth="1"/>
    <col min="9475" max="9475" width="13.125" style="12" customWidth="1"/>
    <col min="9476" max="9476" width="3.25" style="12" customWidth="1"/>
    <col min="9477" max="9727" width="9" style="12"/>
    <col min="9728" max="9728" width="11.625" style="12" customWidth="1"/>
    <col min="9729" max="9729" width="28.875" style="12" customWidth="1"/>
    <col min="9730" max="9730" width="15.875" style="12" customWidth="1"/>
    <col min="9731" max="9731" width="13.125" style="12" customWidth="1"/>
    <col min="9732" max="9732" width="3.25" style="12" customWidth="1"/>
    <col min="9733" max="9983" width="9" style="12"/>
    <col min="9984" max="9984" width="11.625" style="12" customWidth="1"/>
    <col min="9985" max="9985" width="28.875" style="12" customWidth="1"/>
    <col min="9986" max="9986" width="15.875" style="12" customWidth="1"/>
    <col min="9987" max="9987" width="13.125" style="12" customWidth="1"/>
    <col min="9988" max="9988" width="3.25" style="12" customWidth="1"/>
    <col min="9989" max="10239" width="9" style="12"/>
    <col min="10240" max="10240" width="11.625" style="12" customWidth="1"/>
    <col min="10241" max="10241" width="28.875" style="12" customWidth="1"/>
    <col min="10242" max="10242" width="15.875" style="12" customWidth="1"/>
    <col min="10243" max="10243" width="13.125" style="12" customWidth="1"/>
    <col min="10244" max="10244" width="3.25" style="12" customWidth="1"/>
    <col min="10245" max="10495" width="9" style="12"/>
    <col min="10496" max="10496" width="11.625" style="12" customWidth="1"/>
    <col min="10497" max="10497" width="28.875" style="12" customWidth="1"/>
    <col min="10498" max="10498" width="15.875" style="12" customWidth="1"/>
    <col min="10499" max="10499" width="13.125" style="12" customWidth="1"/>
    <col min="10500" max="10500" width="3.25" style="12" customWidth="1"/>
    <col min="10501" max="10751" width="9" style="12"/>
    <col min="10752" max="10752" width="11.625" style="12" customWidth="1"/>
    <col min="10753" max="10753" width="28.875" style="12" customWidth="1"/>
    <col min="10754" max="10754" width="15.875" style="12" customWidth="1"/>
    <col min="10755" max="10755" width="13.125" style="12" customWidth="1"/>
    <col min="10756" max="10756" width="3.25" style="12" customWidth="1"/>
    <col min="10757" max="11007" width="9" style="12"/>
    <col min="11008" max="11008" width="11.625" style="12" customWidth="1"/>
    <col min="11009" max="11009" width="28.875" style="12" customWidth="1"/>
    <col min="11010" max="11010" width="15.875" style="12" customWidth="1"/>
    <col min="11011" max="11011" width="13.125" style="12" customWidth="1"/>
    <col min="11012" max="11012" width="3.25" style="12" customWidth="1"/>
    <col min="11013" max="11263" width="9" style="12"/>
    <col min="11264" max="11264" width="11.625" style="12" customWidth="1"/>
    <col min="11265" max="11265" width="28.875" style="12" customWidth="1"/>
    <col min="11266" max="11266" width="15.875" style="12" customWidth="1"/>
    <col min="11267" max="11267" width="13.125" style="12" customWidth="1"/>
    <col min="11268" max="11268" width="3.25" style="12" customWidth="1"/>
    <col min="11269" max="11519" width="9" style="12"/>
    <col min="11520" max="11520" width="11.625" style="12" customWidth="1"/>
    <col min="11521" max="11521" width="28.875" style="12" customWidth="1"/>
    <col min="11522" max="11522" width="15.875" style="12" customWidth="1"/>
    <col min="11523" max="11523" width="13.125" style="12" customWidth="1"/>
    <col min="11524" max="11524" width="3.25" style="12" customWidth="1"/>
    <col min="11525" max="11775" width="9" style="12"/>
    <col min="11776" max="11776" width="11.625" style="12" customWidth="1"/>
    <col min="11777" max="11777" width="28.875" style="12" customWidth="1"/>
    <col min="11778" max="11778" width="15.875" style="12" customWidth="1"/>
    <col min="11779" max="11779" width="13.125" style="12" customWidth="1"/>
    <col min="11780" max="11780" width="3.25" style="12" customWidth="1"/>
    <col min="11781" max="12031" width="9" style="12"/>
    <col min="12032" max="12032" width="11.625" style="12" customWidth="1"/>
    <col min="12033" max="12033" width="28.875" style="12" customWidth="1"/>
    <col min="12034" max="12034" width="15.875" style="12" customWidth="1"/>
    <col min="12035" max="12035" width="13.125" style="12" customWidth="1"/>
    <col min="12036" max="12036" width="3.25" style="12" customWidth="1"/>
    <col min="12037" max="12287" width="9" style="12"/>
    <col min="12288" max="12288" width="11.625" style="12" customWidth="1"/>
    <col min="12289" max="12289" width="28.875" style="12" customWidth="1"/>
    <col min="12290" max="12290" width="15.875" style="12" customWidth="1"/>
    <col min="12291" max="12291" width="13.125" style="12" customWidth="1"/>
    <col min="12292" max="12292" width="3.25" style="12" customWidth="1"/>
    <col min="12293" max="12543" width="9" style="12"/>
    <col min="12544" max="12544" width="11.625" style="12" customWidth="1"/>
    <col min="12545" max="12545" width="28.875" style="12" customWidth="1"/>
    <col min="12546" max="12546" width="15.875" style="12" customWidth="1"/>
    <col min="12547" max="12547" width="13.125" style="12" customWidth="1"/>
    <col min="12548" max="12548" width="3.25" style="12" customWidth="1"/>
    <col min="12549" max="12799" width="9" style="12"/>
    <col min="12800" max="12800" width="11.625" style="12" customWidth="1"/>
    <col min="12801" max="12801" width="28.875" style="12" customWidth="1"/>
    <col min="12802" max="12802" width="15.875" style="12" customWidth="1"/>
    <col min="12803" max="12803" width="13.125" style="12" customWidth="1"/>
    <col min="12804" max="12804" width="3.25" style="12" customWidth="1"/>
    <col min="12805" max="13055" width="9" style="12"/>
    <col min="13056" max="13056" width="11.625" style="12" customWidth="1"/>
    <col min="13057" max="13057" width="28.875" style="12" customWidth="1"/>
    <col min="13058" max="13058" width="15.875" style="12" customWidth="1"/>
    <col min="13059" max="13059" width="13.125" style="12" customWidth="1"/>
    <col min="13060" max="13060" width="3.25" style="12" customWidth="1"/>
    <col min="13061" max="13311" width="9" style="12"/>
    <col min="13312" max="13312" width="11.625" style="12" customWidth="1"/>
    <col min="13313" max="13313" width="28.875" style="12" customWidth="1"/>
    <col min="13314" max="13314" width="15.875" style="12" customWidth="1"/>
    <col min="13315" max="13315" width="13.125" style="12" customWidth="1"/>
    <col min="13316" max="13316" width="3.25" style="12" customWidth="1"/>
    <col min="13317" max="13567" width="9" style="12"/>
    <col min="13568" max="13568" width="11.625" style="12" customWidth="1"/>
    <col min="13569" max="13569" width="28.875" style="12" customWidth="1"/>
    <col min="13570" max="13570" width="15.875" style="12" customWidth="1"/>
    <col min="13571" max="13571" width="13.125" style="12" customWidth="1"/>
    <col min="13572" max="13572" width="3.25" style="12" customWidth="1"/>
    <col min="13573" max="13823" width="9" style="12"/>
    <col min="13824" max="13824" width="11.625" style="12" customWidth="1"/>
    <col min="13825" max="13825" width="28.875" style="12" customWidth="1"/>
    <col min="13826" max="13826" width="15.875" style="12" customWidth="1"/>
    <col min="13827" max="13827" width="13.125" style="12" customWidth="1"/>
    <col min="13828" max="13828" width="3.25" style="12" customWidth="1"/>
    <col min="13829" max="14079" width="9" style="12"/>
    <col min="14080" max="14080" width="11.625" style="12" customWidth="1"/>
    <col min="14081" max="14081" width="28.875" style="12" customWidth="1"/>
    <col min="14082" max="14082" width="15.875" style="12" customWidth="1"/>
    <col min="14083" max="14083" width="13.125" style="12" customWidth="1"/>
    <col min="14084" max="14084" width="3.25" style="12" customWidth="1"/>
    <col min="14085" max="14335" width="9" style="12"/>
    <col min="14336" max="14336" width="11.625" style="12" customWidth="1"/>
    <col min="14337" max="14337" width="28.875" style="12" customWidth="1"/>
    <col min="14338" max="14338" width="15.875" style="12" customWidth="1"/>
    <col min="14339" max="14339" width="13.125" style="12" customWidth="1"/>
    <col min="14340" max="14340" width="3.25" style="12" customWidth="1"/>
    <col min="14341" max="14591" width="9" style="12"/>
    <col min="14592" max="14592" width="11.625" style="12" customWidth="1"/>
    <col min="14593" max="14593" width="28.875" style="12" customWidth="1"/>
    <col min="14594" max="14594" width="15.875" style="12" customWidth="1"/>
    <col min="14595" max="14595" width="13.125" style="12" customWidth="1"/>
    <col min="14596" max="14596" width="3.25" style="12" customWidth="1"/>
    <col min="14597" max="14847" width="9" style="12"/>
    <col min="14848" max="14848" width="11.625" style="12" customWidth="1"/>
    <col min="14849" max="14849" width="28.875" style="12" customWidth="1"/>
    <col min="14850" max="14850" width="15.875" style="12" customWidth="1"/>
    <col min="14851" max="14851" width="13.125" style="12" customWidth="1"/>
    <col min="14852" max="14852" width="3.25" style="12" customWidth="1"/>
    <col min="14853" max="15103" width="9" style="12"/>
    <col min="15104" max="15104" width="11.625" style="12" customWidth="1"/>
    <col min="15105" max="15105" width="28.875" style="12" customWidth="1"/>
    <col min="15106" max="15106" width="15.875" style="12" customWidth="1"/>
    <col min="15107" max="15107" width="13.125" style="12" customWidth="1"/>
    <col min="15108" max="15108" width="3.25" style="12" customWidth="1"/>
    <col min="15109" max="15359" width="9" style="12"/>
    <col min="15360" max="15360" width="11.625" style="12" customWidth="1"/>
    <col min="15361" max="15361" width="28.875" style="12" customWidth="1"/>
    <col min="15362" max="15362" width="15.875" style="12" customWidth="1"/>
    <col min="15363" max="15363" width="13.125" style="12" customWidth="1"/>
    <col min="15364" max="15364" width="3.25" style="12" customWidth="1"/>
    <col min="15365" max="15615" width="9" style="12"/>
    <col min="15616" max="15616" width="11.625" style="12" customWidth="1"/>
    <col min="15617" max="15617" width="28.875" style="12" customWidth="1"/>
    <col min="15618" max="15618" width="15.875" style="12" customWidth="1"/>
    <col min="15619" max="15619" width="13.125" style="12" customWidth="1"/>
    <col min="15620" max="15620" width="3.25" style="12" customWidth="1"/>
    <col min="15621" max="15871" width="9" style="12"/>
    <col min="15872" max="15872" width="11.625" style="12" customWidth="1"/>
    <col min="15873" max="15873" width="28.875" style="12" customWidth="1"/>
    <col min="15874" max="15874" width="15.875" style="12" customWidth="1"/>
    <col min="15875" max="15875" width="13.125" style="12" customWidth="1"/>
    <col min="15876" max="15876" width="3.25" style="12" customWidth="1"/>
    <col min="15877" max="16127" width="9" style="12"/>
    <col min="16128" max="16128" width="11.625" style="12" customWidth="1"/>
    <col min="16129" max="16129" width="28.875" style="12" customWidth="1"/>
    <col min="16130" max="16130" width="15.875" style="12" customWidth="1"/>
    <col min="16131" max="16131" width="13.125" style="12" customWidth="1"/>
    <col min="16132" max="16132" width="3.25" style="12" customWidth="1"/>
    <col min="16133" max="16384" width="9" style="12"/>
  </cols>
  <sheetData>
    <row r="1" spans="1:6" s="9" customFormat="1" ht="25.5" customHeight="1" x14ac:dyDescent="0.55000000000000004">
      <c r="A1" s="520" t="s">
        <v>209</v>
      </c>
      <c r="B1" s="520"/>
      <c r="C1" s="520"/>
      <c r="D1" s="520"/>
      <c r="E1" s="520"/>
      <c r="F1" s="520"/>
    </row>
    <row r="2" spans="1:6" s="9" customFormat="1" ht="22.5" customHeight="1" x14ac:dyDescent="0.55000000000000004">
      <c r="A2" s="521" t="s">
        <v>302</v>
      </c>
      <c r="B2" s="521"/>
      <c r="C2" s="521"/>
      <c r="D2" s="521"/>
      <c r="E2" s="521"/>
      <c r="F2" s="521"/>
    </row>
    <row r="3" spans="1:6" s="9" customFormat="1" ht="22.5" customHeight="1" x14ac:dyDescent="0.55000000000000004">
      <c r="A3" s="521" t="s">
        <v>273</v>
      </c>
      <c r="B3" s="521"/>
      <c r="C3" s="521"/>
      <c r="D3" s="521"/>
      <c r="E3" s="521"/>
      <c r="F3" s="521"/>
    </row>
    <row r="4" spans="1:6" s="9" customFormat="1" ht="22.5" customHeight="1" x14ac:dyDescent="0.55000000000000004">
      <c r="A4" s="522" t="s">
        <v>210</v>
      </c>
      <c r="B4" s="522"/>
      <c r="C4" s="522"/>
      <c r="D4" s="522"/>
      <c r="E4" s="522"/>
      <c r="F4" s="522"/>
    </row>
    <row r="5" spans="1:6" s="10" customFormat="1" ht="31.5" customHeight="1" x14ac:dyDescent="0.55000000000000004">
      <c r="A5" s="517" t="s">
        <v>211</v>
      </c>
      <c r="B5" s="518"/>
      <c r="C5" s="519"/>
      <c r="D5" s="338" t="s">
        <v>28</v>
      </c>
      <c r="E5" s="339" t="s">
        <v>38</v>
      </c>
      <c r="F5" s="340" t="s">
        <v>274</v>
      </c>
    </row>
    <row r="6" spans="1:6" s="11" customFormat="1" ht="22.5" customHeight="1" x14ac:dyDescent="0.55000000000000004">
      <c r="A6" s="523" t="s">
        <v>212</v>
      </c>
      <c r="B6" s="524"/>
      <c r="C6" s="525"/>
      <c r="D6" s="127"/>
      <c r="E6" s="341"/>
      <c r="F6" s="342"/>
    </row>
    <row r="7" spans="1:6" s="11" customFormat="1" ht="22.5" customHeight="1" x14ac:dyDescent="0.55000000000000004">
      <c r="A7" s="141"/>
      <c r="B7" s="343" t="s">
        <v>415</v>
      </c>
      <c r="C7" s="344"/>
      <c r="D7" s="345">
        <v>5000</v>
      </c>
      <c r="E7" s="133" t="s">
        <v>278</v>
      </c>
      <c r="F7" s="346" t="s">
        <v>172</v>
      </c>
    </row>
    <row r="8" spans="1:6" s="11" customFormat="1" ht="22.5" customHeight="1" x14ac:dyDescent="0.55000000000000004">
      <c r="A8" s="141"/>
      <c r="B8" s="343" t="s">
        <v>416</v>
      </c>
      <c r="C8" s="347"/>
      <c r="D8" s="345">
        <v>5000</v>
      </c>
      <c r="E8" s="133" t="s">
        <v>278</v>
      </c>
      <c r="F8" s="346" t="s">
        <v>172</v>
      </c>
    </row>
    <row r="9" spans="1:6" s="11" customFormat="1" ht="22.5" customHeight="1" x14ac:dyDescent="0.55000000000000004">
      <c r="A9" s="141"/>
      <c r="B9" s="343" t="s">
        <v>417</v>
      </c>
      <c r="C9" s="347"/>
      <c r="D9" s="345">
        <v>5500</v>
      </c>
      <c r="E9" s="133" t="s">
        <v>275</v>
      </c>
      <c r="F9" s="346" t="s">
        <v>170</v>
      </c>
    </row>
    <row r="10" spans="1:6" s="11" customFormat="1" ht="22.5" customHeight="1" x14ac:dyDescent="0.55000000000000004">
      <c r="A10" s="141"/>
      <c r="B10" s="343" t="s">
        <v>418</v>
      </c>
      <c r="C10" s="347"/>
      <c r="D10" s="345">
        <v>5500</v>
      </c>
      <c r="E10" s="133" t="s">
        <v>275</v>
      </c>
      <c r="F10" s="346" t="s">
        <v>168</v>
      </c>
    </row>
    <row r="11" spans="1:6" s="11" customFormat="1" ht="22.5" customHeight="1" x14ac:dyDescent="0.55000000000000004">
      <c r="A11" s="141"/>
      <c r="B11" s="343" t="s">
        <v>419</v>
      </c>
      <c r="C11" s="347"/>
      <c r="D11" s="345">
        <v>5500</v>
      </c>
      <c r="E11" s="133" t="s">
        <v>275</v>
      </c>
      <c r="F11" s="346" t="s">
        <v>168</v>
      </c>
    </row>
    <row r="12" spans="1:6" s="11" customFormat="1" ht="22.5" customHeight="1" x14ac:dyDescent="0.55000000000000004">
      <c r="A12" s="141"/>
      <c r="B12" s="343" t="s">
        <v>420</v>
      </c>
      <c r="C12" s="347"/>
      <c r="D12" s="345">
        <v>15900</v>
      </c>
      <c r="E12" s="133" t="s">
        <v>275</v>
      </c>
      <c r="F12" s="133" t="s">
        <v>170</v>
      </c>
    </row>
    <row r="13" spans="1:6" s="11" customFormat="1" ht="22.5" customHeight="1" x14ac:dyDescent="0.55000000000000004">
      <c r="A13" s="141"/>
      <c r="B13" s="348" t="s">
        <v>421</v>
      </c>
      <c r="C13" s="347"/>
      <c r="D13" s="345">
        <v>15900</v>
      </c>
      <c r="E13" s="133" t="s">
        <v>275</v>
      </c>
      <c r="F13" s="133" t="s">
        <v>170</v>
      </c>
    </row>
    <row r="14" spans="1:6" s="11" customFormat="1" ht="22.5" customHeight="1" x14ac:dyDescent="0.55000000000000004">
      <c r="A14" s="141"/>
      <c r="B14" s="348" t="s">
        <v>423</v>
      </c>
      <c r="C14" s="347"/>
      <c r="D14" s="345">
        <v>15900</v>
      </c>
      <c r="E14" s="133" t="s">
        <v>275</v>
      </c>
      <c r="F14" s="133" t="s">
        <v>170</v>
      </c>
    </row>
    <row r="15" spans="1:6" s="11" customFormat="1" ht="22.5" customHeight="1" x14ac:dyDescent="0.55000000000000004">
      <c r="A15" s="141"/>
      <c r="B15" s="348" t="s">
        <v>422</v>
      </c>
      <c r="C15" s="347"/>
      <c r="D15" s="345">
        <v>15900</v>
      </c>
      <c r="E15" s="133" t="s">
        <v>278</v>
      </c>
      <c r="F15" s="133" t="s">
        <v>172</v>
      </c>
    </row>
    <row r="16" spans="1:6" s="11" customFormat="1" ht="22.5" customHeight="1" x14ac:dyDescent="0.55000000000000004">
      <c r="A16" s="141"/>
      <c r="B16" s="348" t="s">
        <v>424</v>
      </c>
      <c r="C16" s="347"/>
      <c r="D16" s="132">
        <v>7800</v>
      </c>
      <c r="E16" s="133" t="s">
        <v>278</v>
      </c>
      <c r="F16" s="133" t="s">
        <v>172</v>
      </c>
    </row>
    <row r="17" spans="1:6" s="11" customFormat="1" ht="22.5" customHeight="1" x14ac:dyDescent="0.55000000000000004">
      <c r="A17" s="141"/>
      <c r="B17" s="348" t="s">
        <v>547</v>
      </c>
      <c r="C17" s="347"/>
      <c r="D17" s="132">
        <v>11900</v>
      </c>
      <c r="E17" s="133" t="s">
        <v>134</v>
      </c>
      <c r="F17" s="133" t="s">
        <v>277</v>
      </c>
    </row>
    <row r="18" spans="1:6" s="11" customFormat="1" ht="22.5" customHeight="1" x14ac:dyDescent="0.55000000000000004">
      <c r="A18" s="141"/>
      <c r="B18" s="348" t="s">
        <v>425</v>
      </c>
      <c r="C18" s="347"/>
      <c r="D18" s="132">
        <v>4300</v>
      </c>
      <c r="E18" s="133" t="s">
        <v>275</v>
      </c>
      <c r="F18" s="133" t="s">
        <v>168</v>
      </c>
    </row>
    <row r="19" spans="1:6" s="11" customFormat="1" ht="22.5" customHeight="1" x14ac:dyDescent="0.55000000000000004">
      <c r="A19" s="141"/>
      <c r="B19" s="348" t="s">
        <v>548</v>
      </c>
      <c r="C19" s="347"/>
      <c r="D19" s="132">
        <v>3500</v>
      </c>
      <c r="E19" s="133" t="s">
        <v>275</v>
      </c>
      <c r="F19" s="133" t="s">
        <v>168</v>
      </c>
    </row>
    <row r="20" spans="1:6" s="11" customFormat="1" ht="22.5" customHeight="1" x14ac:dyDescent="0.55000000000000004">
      <c r="A20" s="141"/>
      <c r="B20" s="348" t="s">
        <v>549</v>
      </c>
      <c r="C20" s="347"/>
      <c r="D20" s="132">
        <v>3500</v>
      </c>
      <c r="E20" s="133" t="s">
        <v>275</v>
      </c>
      <c r="F20" s="133" t="s">
        <v>168</v>
      </c>
    </row>
    <row r="21" spans="1:6" s="11" customFormat="1" ht="22.5" customHeight="1" x14ac:dyDescent="0.55000000000000004">
      <c r="A21" s="141"/>
      <c r="B21" s="348" t="s">
        <v>427</v>
      </c>
      <c r="C21" s="347"/>
      <c r="D21" s="132">
        <v>18400</v>
      </c>
      <c r="E21" s="133" t="s">
        <v>275</v>
      </c>
      <c r="F21" s="133" t="s">
        <v>168</v>
      </c>
    </row>
    <row r="22" spans="1:6" s="11" customFormat="1" ht="22.5" customHeight="1" x14ac:dyDescent="0.55000000000000004">
      <c r="A22" s="141"/>
      <c r="B22" s="348" t="s">
        <v>550</v>
      </c>
      <c r="C22" s="347"/>
      <c r="D22" s="132">
        <v>30000</v>
      </c>
      <c r="E22" s="133" t="s">
        <v>134</v>
      </c>
      <c r="F22" s="133" t="s">
        <v>277</v>
      </c>
    </row>
    <row r="23" spans="1:6" s="11" customFormat="1" ht="22.5" customHeight="1" x14ac:dyDescent="0.55000000000000004">
      <c r="A23" s="141"/>
      <c r="B23" s="348" t="s">
        <v>429</v>
      </c>
      <c r="C23" s="347"/>
      <c r="D23" s="132">
        <v>40000</v>
      </c>
      <c r="E23" s="133" t="s">
        <v>134</v>
      </c>
      <c r="F23" s="133" t="s">
        <v>277</v>
      </c>
    </row>
    <row r="24" spans="1:6" s="11" customFormat="1" ht="22.5" customHeight="1" x14ac:dyDescent="0.55000000000000004">
      <c r="A24" s="141"/>
      <c r="B24" s="348" t="s">
        <v>428</v>
      </c>
      <c r="C24" s="347"/>
      <c r="D24" s="132">
        <v>10000</v>
      </c>
      <c r="E24" s="133" t="s">
        <v>275</v>
      </c>
      <c r="F24" s="133" t="s">
        <v>168</v>
      </c>
    </row>
    <row r="25" spans="1:6" s="11" customFormat="1" ht="22.5" customHeight="1" x14ac:dyDescent="0.55000000000000004">
      <c r="A25" s="141"/>
      <c r="B25" s="348" t="s">
        <v>430</v>
      </c>
      <c r="C25" s="347"/>
      <c r="D25" s="132">
        <v>9500</v>
      </c>
      <c r="E25" s="133" t="s">
        <v>275</v>
      </c>
      <c r="F25" s="133" t="s">
        <v>168</v>
      </c>
    </row>
    <row r="26" spans="1:6" ht="22.5" customHeight="1" x14ac:dyDescent="0.55000000000000004">
      <c r="A26" s="129"/>
      <c r="B26" s="348" t="s">
        <v>546</v>
      </c>
      <c r="C26" s="347"/>
      <c r="D26" s="132">
        <v>9000</v>
      </c>
      <c r="E26" s="137" t="s">
        <v>275</v>
      </c>
      <c r="F26" s="137" t="s">
        <v>168</v>
      </c>
    </row>
    <row r="27" spans="1:6" ht="22.5" customHeight="1" x14ac:dyDescent="0.55000000000000004">
      <c r="A27" s="526" t="s">
        <v>431</v>
      </c>
      <c r="B27" s="526"/>
      <c r="C27" s="527"/>
      <c r="D27" s="138">
        <f>SUM(D7:D26)</f>
        <v>238000</v>
      </c>
      <c r="E27" s="139"/>
      <c r="F27" s="350"/>
    </row>
    <row r="28" spans="1:6" ht="22.5" customHeight="1" x14ac:dyDescent="0.55000000000000004">
      <c r="A28" s="139"/>
      <c r="B28" s="139"/>
      <c r="C28" s="139"/>
      <c r="D28" s="140"/>
      <c r="E28" s="139"/>
    </row>
    <row r="29" spans="1:6" ht="22.5" customHeight="1" x14ac:dyDescent="0.55000000000000004">
      <c r="A29" s="139"/>
      <c r="B29" s="139"/>
      <c r="C29" s="139"/>
      <c r="D29" s="140"/>
      <c r="E29" s="139"/>
    </row>
    <row r="30" spans="1:6" ht="22.5" customHeight="1" x14ac:dyDescent="0.55000000000000004">
      <c r="A30" s="139"/>
      <c r="B30" s="139"/>
      <c r="C30" s="139" t="s">
        <v>171</v>
      </c>
      <c r="D30" s="140"/>
      <c r="E30" s="139"/>
    </row>
    <row r="31" spans="1:6" ht="22.5" customHeight="1" x14ac:dyDescent="0.55000000000000004">
      <c r="A31" s="139"/>
      <c r="B31" s="139"/>
      <c r="C31" s="139"/>
      <c r="D31" s="140"/>
      <c r="E31" s="139"/>
    </row>
    <row r="32" spans="1:6" ht="22.5" customHeight="1" x14ac:dyDescent="0.55000000000000004">
      <c r="A32" s="139"/>
      <c r="B32" s="139"/>
      <c r="C32" s="139"/>
      <c r="D32" s="140"/>
      <c r="E32" s="139"/>
    </row>
    <row r="33" spans="1:6" x14ac:dyDescent="0.55000000000000004">
      <c r="A33" s="520" t="s">
        <v>209</v>
      </c>
      <c r="B33" s="520"/>
      <c r="C33" s="520"/>
      <c r="D33" s="520"/>
      <c r="E33" s="520"/>
      <c r="F33" s="520"/>
    </row>
    <row r="34" spans="1:6" x14ac:dyDescent="0.55000000000000004">
      <c r="A34" s="521" t="s">
        <v>302</v>
      </c>
      <c r="B34" s="521"/>
      <c r="C34" s="521"/>
      <c r="D34" s="521"/>
      <c r="E34" s="521"/>
      <c r="F34" s="521"/>
    </row>
    <row r="35" spans="1:6" x14ac:dyDescent="0.55000000000000004">
      <c r="A35" s="521" t="s">
        <v>280</v>
      </c>
      <c r="B35" s="521"/>
      <c r="C35" s="521"/>
      <c r="D35" s="521"/>
      <c r="E35" s="521"/>
      <c r="F35" s="521"/>
    </row>
    <row r="36" spans="1:6" x14ac:dyDescent="0.55000000000000004">
      <c r="A36" s="522" t="s">
        <v>210</v>
      </c>
      <c r="B36" s="522"/>
      <c r="C36" s="522"/>
      <c r="D36" s="522"/>
      <c r="E36" s="522"/>
      <c r="F36" s="522"/>
    </row>
    <row r="37" spans="1:6" x14ac:dyDescent="0.55000000000000004">
      <c r="A37" s="517" t="s">
        <v>211</v>
      </c>
      <c r="B37" s="518"/>
      <c r="C37" s="519"/>
      <c r="D37" s="338" t="s">
        <v>28</v>
      </c>
      <c r="E37" s="339" t="s">
        <v>38</v>
      </c>
      <c r="F37" s="340" t="s">
        <v>274</v>
      </c>
    </row>
    <row r="38" spans="1:6" x14ac:dyDescent="0.55000000000000004">
      <c r="A38" s="523" t="s">
        <v>212</v>
      </c>
      <c r="B38" s="524"/>
      <c r="C38" s="525"/>
      <c r="D38" s="127"/>
      <c r="E38" s="341"/>
      <c r="F38" s="342"/>
    </row>
    <row r="39" spans="1:6" x14ac:dyDescent="0.55000000000000004">
      <c r="A39" s="141"/>
      <c r="B39" s="130" t="s">
        <v>281</v>
      </c>
      <c r="C39" s="131"/>
      <c r="D39" s="132">
        <v>4450</v>
      </c>
      <c r="E39" s="133" t="s">
        <v>275</v>
      </c>
      <c r="F39" s="133" t="s">
        <v>170</v>
      </c>
    </row>
    <row r="40" spans="1:6" x14ac:dyDescent="0.55000000000000004">
      <c r="A40" s="141"/>
      <c r="B40" s="130" t="s">
        <v>282</v>
      </c>
      <c r="C40" s="131"/>
      <c r="D40" s="132">
        <v>11850</v>
      </c>
      <c r="E40" s="133" t="s">
        <v>275</v>
      </c>
      <c r="F40" s="133" t="s">
        <v>170</v>
      </c>
    </row>
    <row r="41" spans="1:6" x14ac:dyDescent="0.55000000000000004">
      <c r="A41" s="141"/>
      <c r="B41" s="130" t="s">
        <v>283</v>
      </c>
      <c r="C41" s="131"/>
      <c r="D41" s="132">
        <v>2300</v>
      </c>
      <c r="E41" s="133" t="s">
        <v>134</v>
      </c>
      <c r="F41" s="133" t="s">
        <v>277</v>
      </c>
    </row>
    <row r="42" spans="1:6" x14ac:dyDescent="0.55000000000000004">
      <c r="A42" s="141"/>
      <c r="B42" s="130" t="s">
        <v>276</v>
      </c>
      <c r="C42" s="131"/>
      <c r="D42" s="132">
        <v>3800</v>
      </c>
      <c r="E42" s="133" t="s">
        <v>134</v>
      </c>
      <c r="F42" s="133" t="s">
        <v>277</v>
      </c>
    </row>
    <row r="43" spans="1:6" x14ac:dyDescent="0.55000000000000004">
      <c r="A43" s="141"/>
      <c r="B43" s="130" t="s">
        <v>284</v>
      </c>
      <c r="C43" s="131"/>
      <c r="D43" s="132">
        <v>3800</v>
      </c>
      <c r="E43" s="133" t="s">
        <v>134</v>
      </c>
      <c r="F43" s="133" t="s">
        <v>277</v>
      </c>
    </row>
    <row r="44" spans="1:6" x14ac:dyDescent="0.55000000000000004">
      <c r="A44" s="141"/>
      <c r="B44" s="130" t="s">
        <v>285</v>
      </c>
      <c r="C44" s="131"/>
      <c r="D44" s="132">
        <v>3000</v>
      </c>
      <c r="E44" s="133" t="s">
        <v>134</v>
      </c>
      <c r="F44" s="133" t="s">
        <v>277</v>
      </c>
    </row>
    <row r="45" spans="1:6" x14ac:dyDescent="0.55000000000000004">
      <c r="A45" s="141"/>
      <c r="B45" s="130" t="s">
        <v>286</v>
      </c>
      <c r="C45" s="131"/>
      <c r="D45" s="132">
        <v>4000</v>
      </c>
      <c r="E45" s="133" t="s">
        <v>134</v>
      </c>
      <c r="F45" s="133" t="s">
        <v>277</v>
      </c>
    </row>
    <row r="46" spans="1:6" x14ac:dyDescent="0.55000000000000004">
      <c r="A46" s="129"/>
      <c r="B46" s="130" t="s">
        <v>287</v>
      </c>
      <c r="C46" s="131"/>
      <c r="D46" s="132">
        <v>15000</v>
      </c>
      <c r="E46" s="133" t="s">
        <v>134</v>
      </c>
      <c r="F46" s="133" t="s">
        <v>277</v>
      </c>
    </row>
    <row r="47" spans="1:6" x14ac:dyDescent="0.55000000000000004">
      <c r="A47" s="129"/>
      <c r="B47" s="130" t="s">
        <v>288</v>
      </c>
      <c r="C47" s="131"/>
      <c r="D47" s="132">
        <v>7700</v>
      </c>
      <c r="E47" s="133" t="s">
        <v>134</v>
      </c>
      <c r="F47" s="133" t="s">
        <v>277</v>
      </c>
    </row>
    <row r="48" spans="1:6" x14ac:dyDescent="0.55000000000000004">
      <c r="A48" s="129"/>
      <c r="B48" s="130" t="s">
        <v>289</v>
      </c>
      <c r="C48" s="131"/>
      <c r="D48" s="349">
        <v>15980</v>
      </c>
      <c r="E48" s="137" t="s">
        <v>278</v>
      </c>
      <c r="F48" s="137" t="s">
        <v>172</v>
      </c>
    </row>
    <row r="49" spans="1:6" x14ac:dyDescent="0.55000000000000004">
      <c r="A49" s="526" t="s">
        <v>279</v>
      </c>
      <c r="B49" s="526"/>
      <c r="C49" s="527"/>
      <c r="D49" s="138">
        <f>SUM(D39:D48)</f>
        <v>71880</v>
      </c>
      <c r="E49" s="139"/>
      <c r="F49" s="350"/>
    </row>
    <row r="50" spans="1:6" x14ac:dyDescent="0.55000000000000004">
      <c r="A50" s="139"/>
      <c r="B50" s="139"/>
      <c r="C50" s="139"/>
      <c r="D50" s="140"/>
      <c r="E50" s="139"/>
    </row>
    <row r="51" spans="1:6" x14ac:dyDescent="0.55000000000000004">
      <c r="A51" s="139"/>
      <c r="B51" s="139"/>
      <c r="C51" s="139" t="s">
        <v>171</v>
      </c>
      <c r="D51" s="140"/>
      <c r="E51" s="139"/>
    </row>
    <row r="52" spans="1:6" x14ac:dyDescent="0.55000000000000004">
      <c r="A52" s="139"/>
      <c r="B52" s="139"/>
      <c r="C52" s="139"/>
      <c r="D52" s="140"/>
      <c r="E52" s="139"/>
    </row>
    <row r="53" spans="1:6" x14ac:dyDescent="0.55000000000000004">
      <c r="A53" s="139"/>
      <c r="B53" s="139"/>
      <c r="C53" s="139"/>
      <c r="D53" s="140"/>
      <c r="E53" s="139"/>
    </row>
    <row r="54" spans="1:6" x14ac:dyDescent="0.55000000000000004">
      <c r="A54" s="139"/>
      <c r="B54" s="139"/>
      <c r="C54" s="139"/>
      <c r="D54" s="140"/>
      <c r="E54" s="139"/>
    </row>
    <row r="55" spans="1:6" x14ac:dyDescent="0.55000000000000004">
      <c r="A55" s="139"/>
      <c r="B55" s="139"/>
      <c r="C55" s="139"/>
      <c r="D55" s="140"/>
      <c r="E55" s="139"/>
    </row>
    <row r="56" spans="1:6" x14ac:dyDescent="0.55000000000000004">
      <c r="A56" s="139"/>
      <c r="B56" s="139"/>
      <c r="C56" s="139"/>
      <c r="D56" s="140"/>
      <c r="E56" s="139"/>
    </row>
    <row r="57" spans="1:6" x14ac:dyDescent="0.55000000000000004">
      <c r="A57" s="139"/>
      <c r="B57" s="139"/>
      <c r="C57" s="139"/>
      <c r="D57" s="140"/>
      <c r="E57" s="139"/>
    </row>
    <row r="71" spans="1:5" x14ac:dyDescent="0.55000000000000004">
      <c r="A71" s="139"/>
      <c r="B71" s="139"/>
      <c r="C71" s="139"/>
      <c r="D71" s="140"/>
      <c r="E71" s="139"/>
    </row>
    <row r="72" spans="1:5" x14ac:dyDescent="0.55000000000000004">
      <c r="A72" s="139"/>
      <c r="B72" s="139"/>
      <c r="C72" s="139"/>
      <c r="D72" s="140"/>
      <c r="E72" s="139"/>
    </row>
    <row r="73" spans="1:5" x14ac:dyDescent="0.55000000000000004">
      <c r="A73" s="139"/>
      <c r="B73" s="139"/>
      <c r="C73" s="139"/>
      <c r="D73" s="140"/>
      <c r="E73" s="139"/>
    </row>
    <row r="74" spans="1:5" x14ac:dyDescent="0.55000000000000004">
      <c r="A74" s="139"/>
      <c r="B74" s="139"/>
      <c r="C74" s="139"/>
      <c r="D74" s="140"/>
      <c r="E74" s="139"/>
    </row>
    <row r="75" spans="1:5" x14ac:dyDescent="0.55000000000000004">
      <c r="A75" s="139"/>
      <c r="B75" s="139"/>
      <c r="C75" s="139"/>
      <c r="D75" s="140"/>
      <c r="E75" s="139"/>
    </row>
    <row r="76" spans="1:5" x14ac:dyDescent="0.55000000000000004">
      <c r="A76" s="139"/>
      <c r="B76" s="139"/>
      <c r="C76" s="139"/>
      <c r="D76" s="140"/>
      <c r="E76" s="139"/>
    </row>
  </sheetData>
  <mergeCells count="14">
    <mergeCell ref="A38:C38"/>
    <mergeCell ref="A49:C49"/>
    <mergeCell ref="A37:C37"/>
    <mergeCell ref="A1:F1"/>
    <mergeCell ref="A2:F2"/>
    <mergeCell ref="A3:F3"/>
    <mergeCell ref="A4:F4"/>
    <mergeCell ref="A5:C5"/>
    <mergeCell ref="A6:C6"/>
    <mergeCell ref="A27:C27"/>
    <mergeCell ref="A33:F33"/>
    <mergeCell ref="A34:F34"/>
    <mergeCell ref="A35:F35"/>
    <mergeCell ref="A36:F36"/>
  </mergeCells>
  <pageMargins left="0.31496062992125984" right="0.31496062992125984" top="3.937007874015748E-2" bottom="0.35433070866141736" header="0.31496062992125984" footer="0.31496062992125984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7" workbookViewId="0">
      <selection activeCell="F82" sqref="F82"/>
    </sheetView>
  </sheetViews>
  <sheetFormatPr defaultRowHeight="24" x14ac:dyDescent="0.55000000000000004"/>
  <cols>
    <col min="1" max="1" width="6.25" style="12" customWidth="1"/>
    <col min="2" max="2" width="28.875" style="12" customWidth="1"/>
    <col min="3" max="3" width="15.375" style="12" customWidth="1"/>
    <col min="4" max="4" width="13.25" style="13" customWidth="1"/>
    <col min="5" max="5" width="17.25" style="12" customWidth="1"/>
    <col min="6" max="6" width="13.25" style="12" customWidth="1"/>
    <col min="7" max="7" width="10.875" style="12" bestFit="1" customWidth="1"/>
    <col min="8" max="255" width="9" style="12"/>
    <col min="256" max="256" width="11.625" style="12" customWidth="1"/>
    <col min="257" max="257" width="28.875" style="12" customWidth="1"/>
    <col min="258" max="258" width="15.875" style="12" customWidth="1"/>
    <col min="259" max="259" width="13.125" style="12" customWidth="1"/>
    <col min="260" max="260" width="3.25" style="12" customWidth="1"/>
    <col min="261" max="511" width="9" style="12"/>
    <col min="512" max="512" width="11.625" style="12" customWidth="1"/>
    <col min="513" max="513" width="28.875" style="12" customWidth="1"/>
    <col min="514" max="514" width="15.875" style="12" customWidth="1"/>
    <col min="515" max="515" width="13.125" style="12" customWidth="1"/>
    <col min="516" max="516" width="3.25" style="12" customWidth="1"/>
    <col min="517" max="767" width="9" style="12"/>
    <col min="768" max="768" width="11.625" style="12" customWidth="1"/>
    <col min="769" max="769" width="28.875" style="12" customWidth="1"/>
    <col min="770" max="770" width="15.875" style="12" customWidth="1"/>
    <col min="771" max="771" width="13.125" style="12" customWidth="1"/>
    <col min="772" max="772" width="3.25" style="12" customWidth="1"/>
    <col min="773" max="1023" width="9" style="12"/>
    <col min="1024" max="1024" width="11.625" style="12" customWidth="1"/>
    <col min="1025" max="1025" width="28.875" style="12" customWidth="1"/>
    <col min="1026" max="1026" width="15.875" style="12" customWidth="1"/>
    <col min="1027" max="1027" width="13.125" style="12" customWidth="1"/>
    <col min="1028" max="1028" width="3.25" style="12" customWidth="1"/>
    <col min="1029" max="1279" width="9" style="12"/>
    <col min="1280" max="1280" width="11.625" style="12" customWidth="1"/>
    <col min="1281" max="1281" width="28.875" style="12" customWidth="1"/>
    <col min="1282" max="1282" width="15.875" style="12" customWidth="1"/>
    <col min="1283" max="1283" width="13.125" style="12" customWidth="1"/>
    <col min="1284" max="1284" width="3.25" style="12" customWidth="1"/>
    <col min="1285" max="1535" width="9" style="12"/>
    <col min="1536" max="1536" width="11.625" style="12" customWidth="1"/>
    <col min="1537" max="1537" width="28.875" style="12" customWidth="1"/>
    <col min="1538" max="1538" width="15.875" style="12" customWidth="1"/>
    <col min="1539" max="1539" width="13.125" style="12" customWidth="1"/>
    <col min="1540" max="1540" width="3.25" style="12" customWidth="1"/>
    <col min="1541" max="1791" width="9" style="12"/>
    <col min="1792" max="1792" width="11.625" style="12" customWidth="1"/>
    <col min="1793" max="1793" width="28.875" style="12" customWidth="1"/>
    <col min="1794" max="1794" width="15.875" style="12" customWidth="1"/>
    <col min="1795" max="1795" width="13.125" style="12" customWidth="1"/>
    <col min="1796" max="1796" width="3.25" style="12" customWidth="1"/>
    <col min="1797" max="2047" width="9" style="12"/>
    <col min="2048" max="2048" width="11.625" style="12" customWidth="1"/>
    <col min="2049" max="2049" width="28.875" style="12" customWidth="1"/>
    <col min="2050" max="2050" width="15.875" style="12" customWidth="1"/>
    <col min="2051" max="2051" width="13.125" style="12" customWidth="1"/>
    <col min="2052" max="2052" width="3.25" style="12" customWidth="1"/>
    <col min="2053" max="2303" width="9" style="12"/>
    <col min="2304" max="2304" width="11.625" style="12" customWidth="1"/>
    <col min="2305" max="2305" width="28.875" style="12" customWidth="1"/>
    <col min="2306" max="2306" width="15.875" style="12" customWidth="1"/>
    <col min="2307" max="2307" width="13.125" style="12" customWidth="1"/>
    <col min="2308" max="2308" width="3.25" style="12" customWidth="1"/>
    <col min="2309" max="2559" width="9" style="12"/>
    <col min="2560" max="2560" width="11.625" style="12" customWidth="1"/>
    <col min="2561" max="2561" width="28.875" style="12" customWidth="1"/>
    <col min="2562" max="2562" width="15.875" style="12" customWidth="1"/>
    <col min="2563" max="2563" width="13.125" style="12" customWidth="1"/>
    <col min="2564" max="2564" width="3.25" style="12" customWidth="1"/>
    <col min="2565" max="2815" width="9" style="12"/>
    <col min="2816" max="2816" width="11.625" style="12" customWidth="1"/>
    <col min="2817" max="2817" width="28.875" style="12" customWidth="1"/>
    <col min="2818" max="2818" width="15.875" style="12" customWidth="1"/>
    <col min="2819" max="2819" width="13.125" style="12" customWidth="1"/>
    <col min="2820" max="2820" width="3.25" style="12" customWidth="1"/>
    <col min="2821" max="3071" width="9" style="12"/>
    <col min="3072" max="3072" width="11.625" style="12" customWidth="1"/>
    <col min="3073" max="3073" width="28.875" style="12" customWidth="1"/>
    <col min="3074" max="3074" width="15.875" style="12" customWidth="1"/>
    <col min="3075" max="3075" width="13.125" style="12" customWidth="1"/>
    <col min="3076" max="3076" width="3.25" style="12" customWidth="1"/>
    <col min="3077" max="3327" width="9" style="12"/>
    <col min="3328" max="3328" width="11.625" style="12" customWidth="1"/>
    <col min="3329" max="3329" width="28.875" style="12" customWidth="1"/>
    <col min="3330" max="3330" width="15.875" style="12" customWidth="1"/>
    <col min="3331" max="3331" width="13.125" style="12" customWidth="1"/>
    <col min="3332" max="3332" width="3.25" style="12" customWidth="1"/>
    <col min="3333" max="3583" width="9" style="12"/>
    <col min="3584" max="3584" width="11.625" style="12" customWidth="1"/>
    <col min="3585" max="3585" width="28.875" style="12" customWidth="1"/>
    <col min="3586" max="3586" width="15.875" style="12" customWidth="1"/>
    <col min="3587" max="3587" width="13.125" style="12" customWidth="1"/>
    <col min="3588" max="3588" width="3.25" style="12" customWidth="1"/>
    <col min="3589" max="3839" width="9" style="12"/>
    <col min="3840" max="3840" width="11.625" style="12" customWidth="1"/>
    <col min="3841" max="3841" width="28.875" style="12" customWidth="1"/>
    <col min="3842" max="3842" width="15.875" style="12" customWidth="1"/>
    <col min="3843" max="3843" width="13.125" style="12" customWidth="1"/>
    <col min="3844" max="3844" width="3.25" style="12" customWidth="1"/>
    <col min="3845" max="4095" width="9" style="12"/>
    <col min="4096" max="4096" width="11.625" style="12" customWidth="1"/>
    <col min="4097" max="4097" width="28.875" style="12" customWidth="1"/>
    <col min="4098" max="4098" width="15.875" style="12" customWidth="1"/>
    <col min="4099" max="4099" width="13.125" style="12" customWidth="1"/>
    <col min="4100" max="4100" width="3.25" style="12" customWidth="1"/>
    <col min="4101" max="4351" width="9" style="12"/>
    <col min="4352" max="4352" width="11.625" style="12" customWidth="1"/>
    <col min="4353" max="4353" width="28.875" style="12" customWidth="1"/>
    <col min="4354" max="4354" width="15.875" style="12" customWidth="1"/>
    <col min="4355" max="4355" width="13.125" style="12" customWidth="1"/>
    <col min="4356" max="4356" width="3.25" style="12" customWidth="1"/>
    <col min="4357" max="4607" width="9" style="12"/>
    <col min="4608" max="4608" width="11.625" style="12" customWidth="1"/>
    <col min="4609" max="4609" width="28.875" style="12" customWidth="1"/>
    <col min="4610" max="4610" width="15.875" style="12" customWidth="1"/>
    <col min="4611" max="4611" width="13.125" style="12" customWidth="1"/>
    <col min="4612" max="4612" width="3.25" style="12" customWidth="1"/>
    <col min="4613" max="4863" width="9" style="12"/>
    <col min="4864" max="4864" width="11.625" style="12" customWidth="1"/>
    <col min="4865" max="4865" width="28.875" style="12" customWidth="1"/>
    <col min="4866" max="4866" width="15.875" style="12" customWidth="1"/>
    <col min="4867" max="4867" width="13.125" style="12" customWidth="1"/>
    <col min="4868" max="4868" width="3.25" style="12" customWidth="1"/>
    <col min="4869" max="5119" width="9" style="12"/>
    <col min="5120" max="5120" width="11.625" style="12" customWidth="1"/>
    <col min="5121" max="5121" width="28.875" style="12" customWidth="1"/>
    <col min="5122" max="5122" width="15.875" style="12" customWidth="1"/>
    <col min="5123" max="5123" width="13.125" style="12" customWidth="1"/>
    <col min="5124" max="5124" width="3.25" style="12" customWidth="1"/>
    <col min="5125" max="5375" width="9" style="12"/>
    <col min="5376" max="5376" width="11.625" style="12" customWidth="1"/>
    <col min="5377" max="5377" width="28.875" style="12" customWidth="1"/>
    <col min="5378" max="5378" width="15.875" style="12" customWidth="1"/>
    <col min="5379" max="5379" width="13.125" style="12" customWidth="1"/>
    <col min="5380" max="5380" width="3.25" style="12" customWidth="1"/>
    <col min="5381" max="5631" width="9" style="12"/>
    <col min="5632" max="5632" width="11.625" style="12" customWidth="1"/>
    <col min="5633" max="5633" width="28.875" style="12" customWidth="1"/>
    <col min="5634" max="5634" width="15.875" style="12" customWidth="1"/>
    <col min="5635" max="5635" width="13.125" style="12" customWidth="1"/>
    <col min="5636" max="5636" width="3.25" style="12" customWidth="1"/>
    <col min="5637" max="5887" width="9" style="12"/>
    <col min="5888" max="5888" width="11.625" style="12" customWidth="1"/>
    <col min="5889" max="5889" width="28.875" style="12" customWidth="1"/>
    <col min="5890" max="5890" width="15.875" style="12" customWidth="1"/>
    <col min="5891" max="5891" width="13.125" style="12" customWidth="1"/>
    <col min="5892" max="5892" width="3.25" style="12" customWidth="1"/>
    <col min="5893" max="6143" width="9" style="12"/>
    <col min="6144" max="6144" width="11.625" style="12" customWidth="1"/>
    <col min="6145" max="6145" width="28.875" style="12" customWidth="1"/>
    <col min="6146" max="6146" width="15.875" style="12" customWidth="1"/>
    <col min="6147" max="6147" width="13.125" style="12" customWidth="1"/>
    <col min="6148" max="6148" width="3.25" style="12" customWidth="1"/>
    <col min="6149" max="6399" width="9" style="12"/>
    <col min="6400" max="6400" width="11.625" style="12" customWidth="1"/>
    <col min="6401" max="6401" width="28.875" style="12" customWidth="1"/>
    <col min="6402" max="6402" width="15.875" style="12" customWidth="1"/>
    <col min="6403" max="6403" width="13.125" style="12" customWidth="1"/>
    <col min="6404" max="6404" width="3.25" style="12" customWidth="1"/>
    <col min="6405" max="6655" width="9" style="12"/>
    <col min="6656" max="6656" width="11.625" style="12" customWidth="1"/>
    <col min="6657" max="6657" width="28.875" style="12" customWidth="1"/>
    <col min="6658" max="6658" width="15.875" style="12" customWidth="1"/>
    <col min="6659" max="6659" width="13.125" style="12" customWidth="1"/>
    <col min="6660" max="6660" width="3.25" style="12" customWidth="1"/>
    <col min="6661" max="6911" width="9" style="12"/>
    <col min="6912" max="6912" width="11.625" style="12" customWidth="1"/>
    <col min="6913" max="6913" width="28.875" style="12" customWidth="1"/>
    <col min="6914" max="6914" width="15.875" style="12" customWidth="1"/>
    <col min="6915" max="6915" width="13.125" style="12" customWidth="1"/>
    <col min="6916" max="6916" width="3.25" style="12" customWidth="1"/>
    <col min="6917" max="7167" width="9" style="12"/>
    <col min="7168" max="7168" width="11.625" style="12" customWidth="1"/>
    <col min="7169" max="7169" width="28.875" style="12" customWidth="1"/>
    <col min="7170" max="7170" width="15.875" style="12" customWidth="1"/>
    <col min="7171" max="7171" width="13.125" style="12" customWidth="1"/>
    <col min="7172" max="7172" width="3.25" style="12" customWidth="1"/>
    <col min="7173" max="7423" width="9" style="12"/>
    <col min="7424" max="7424" width="11.625" style="12" customWidth="1"/>
    <col min="7425" max="7425" width="28.875" style="12" customWidth="1"/>
    <col min="7426" max="7426" width="15.875" style="12" customWidth="1"/>
    <col min="7427" max="7427" width="13.125" style="12" customWidth="1"/>
    <col min="7428" max="7428" width="3.25" style="12" customWidth="1"/>
    <col min="7429" max="7679" width="9" style="12"/>
    <col min="7680" max="7680" width="11.625" style="12" customWidth="1"/>
    <col min="7681" max="7681" width="28.875" style="12" customWidth="1"/>
    <col min="7682" max="7682" width="15.875" style="12" customWidth="1"/>
    <col min="7683" max="7683" width="13.125" style="12" customWidth="1"/>
    <col min="7684" max="7684" width="3.25" style="12" customWidth="1"/>
    <col min="7685" max="7935" width="9" style="12"/>
    <col min="7936" max="7936" width="11.625" style="12" customWidth="1"/>
    <col min="7937" max="7937" width="28.875" style="12" customWidth="1"/>
    <col min="7938" max="7938" width="15.875" style="12" customWidth="1"/>
    <col min="7939" max="7939" width="13.125" style="12" customWidth="1"/>
    <col min="7940" max="7940" width="3.25" style="12" customWidth="1"/>
    <col min="7941" max="8191" width="9" style="12"/>
    <col min="8192" max="8192" width="11.625" style="12" customWidth="1"/>
    <col min="8193" max="8193" width="28.875" style="12" customWidth="1"/>
    <col min="8194" max="8194" width="15.875" style="12" customWidth="1"/>
    <col min="8195" max="8195" width="13.125" style="12" customWidth="1"/>
    <col min="8196" max="8196" width="3.25" style="12" customWidth="1"/>
    <col min="8197" max="8447" width="9" style="12"/>
    <col min="8448" max="8448" width="11.625" style="12" customWidth="1"/>
    <col min="8449" max="8449" width="28.875" style="12" customWidth="1"/>
    <col min="8450" max="8450" width="15.875" style="12" customWidth="1"/>
    <col min="8451" max="8451" width="13.125" style="12" customWidth="1"/>
    <col min="8452" max="8452" width="3.25" style="12" customWidth="1"/>
    <col min="8453" max="8703" width="9" style="12"/>
    <col min="8704" max="8704" width="11.625" style="12" customWidth="1"/>
    <col min="8705" max="8705" width="28.875" style="12" customWidth="1"/>
    <col min="8706" max="8706" width="15.875" style="12" customWidth="1"/>
    <col min="8707" max="8707" width="13.125" style="12" customWidth="1"/>
    <col min="8708" max="8708" width="3.25" style="12" customWidth="1"/>
    <col min="8709" max="8959" width="9" style="12"/>
    <col min="8960" max="8960" width="11.625" style="12" customWidth="1"/>
    <col min="8961" max="8961" width="28.875" style="12" customWidth="1"/>
    <col min="8962" max="8962" width="15.875" style="12" customWidth="1"/>
    <col min="8963" max="8963" width="13.125" style="12" customWidth="1"/>
    <col min="8964" max="8964" width="3.25" style="12" customWidth="1"/>
    <col min="8965" max="9215" width="9" style="12"/>
    <col min="9216" max="9216" width="11.625" style="12" customWidth="1"/>
    <col min="9217" max="9217" width="28.875" style="12" customWidth="1"/>
    <col min="9218" max="9218" width="15.875" style="12" customWidth="1"/>
    <col min="9219" max="9219" width="13.125" style="12" customWidth="1"/>
    <col min="9220" max="9220" width="3.25" style="12" customWidth="1"/>
    <col min="9221" max="9471" width="9" style="12"/>
    <col min="9472" max="9472" width="11.625" style="12" customWidth="1"/>
    <col min="9473" max="9473" width="28.875" style="12" customWidth="1"/>
    <col min="9474" max="9474" width="15.875" style="12" customWidth="1"/>
    <col min="9475" max="9475" width="13.125" style="12" customWidth="1"/>
    <col min="9476" max="9476" width="3.25" style="12" customWidth="1"/>
    <col min="9477" max="9727" width="9" style="12"/>
    <col min="9728" max="9728" width="11.625" style="12" customWidth="1"/>
    <col min="9729" max="9729" width="28.875" style="12" customWidth="1"/>
    <col min="9730" max="9730" width="15.875" style="12" customWidth="1"/>
    <col min="9731" max="9731" width="13.125" style="12" customWidth="1"/>
    <col min="9732" max="9732" width="3.25" style="12" customWidth="1"/>
    <col min="9733" max="9983" width="9" style="12"/>
    <col min="9984" max="9984" width="11.625" style="12" customWidth="1"/>
    <col min="9985" max="9985" width="28.875" style="12" customWidth="1"/>
    <col min="9986" max="9986" width="15.875" style="12" customWidth="1"/>
    <col min="9987" max="9987" width="13.125" style="12" customWidth="1"/>
    <col min="9988" max="9988" width="3.25" style="12" customWidth="1"/>
    <col min="9989" max="10239" width="9" style="12"/>
    <col min="10240" max="10240" width="11.625" style="12" customWidth="1"/>
    <col min="10241" max="10241" width="28.875" style="12" customWidth="1"/>
    <col min="10242" max="10242" width="15.875" style="12" customWidth="1"/>
    <col min="10243" max="10243" width="13.125" style="12" customWidth="1"/>
    <col min="10244" max="10244" width="3.25" style="12" customWidth="1"/>
    <col min="10245" max="10495" width="9" style="12"/>
    <col min="10496" max="10496" width="11.625" style="12" customWidth="1"/>
    <col min="10497" max="10497" width="28.875" style="12" customWidth="1"/>
    <col min="10498" max="10498" width="15.875" style="12" customWidth="1"/>
    <col min="10499" max="10499" width="13.125" style="12" customWidth="1"/>
    <col min="10500" max="10500" width="3.25" style="12" customWidth="1"/>
    <col min="10501" max="10751" width="9" style="12"/>
    <col min="10752" max="10752" width="11.625" style="12" customWidth="1"/>
    <col min="10753" max="10753" width="28.875" style="12" customWidth="1"/>
    <col min="10754" max="10754" width="15.875" style="12" customWidth="1"/>
    <col min="10755" max="10755" width="13.125" style="12" customWidth="1"/>
    <col min="10756" max="10756" width="3.25" style="12" customWidth="1"/>
    <col min="10757" max="11007" width="9" style="12"/>
    <col min="11008" max="11008" width="11.625" style="12" customWidth="1"/>
    <col min="11009" max="11009" width="28.875" style="12" customWidth="1"/>
    <col min="11010" max="11010" width="15.875" style="12" customWidth="1"/>
    <col min="11011" max="11011" width="13.125" style="12" customWidth="1"/>
    <col min="11012" max="11012" width="3.25" style="12" customWidth="1"/>
    <col min="11013" max="11263" width="9" style="12"/>
    <col min="11264" max="11264" width="11.625" style="12" customWidth="1"/>
    <col min="11265" max="11265" width="28.875" style="12" customWidth="1"/>
    <col min="11266" max="11266" width="15.875" style="12" customWidth="1"/>
    <col min="11267" max="11267" width="13.125" style="12" customWidth="1"/>
    <col min="11268" max="11268" width="3.25" style="12" customWidth="1"/>
    <col min="11269" max="11519" width="9" style="12"/>
    <col min="11520" max="11520" width="11.625" style="12" customWidth="1"/>
    <col min="11521" max="11521" width="28.875" style="12" customWidth="1"/>
    <col min="11522" max="11522" width="15.875" style="12" customWidth="1"/>
    <col min="11523" max="11523" width="13.125" style="12" customWidth="1"/>
    <col min="11524" max="11524" width="3.25" style="12" customWidth="1"/>
    <col min="11525" max="11775" width="9" style="12"/>
    <col min="11776" max="11776" width="11.625" style="12" customWidth="1"/>
    <col min="11777" max="11777" width="28.875" style="12" customWidth="1"/>
    <col min="11778" max="11778" width="15.875" style="12" customWidth="1"/>
    <col min="11779" max="11779" width="13.125" style="12" customWidth="1"/>
    <col min="11780" max="11780" width="3.25" style="12" customWidth="1"/>
    <col min="11781" max="12031" width="9" style="12"/>
    <col min="12032" max="12032" width="11.625" style="12" customWidth="1"/>
    <col min="12033" max="12033" width="28.875" style="12" customWidth="1"/>
    <col min="12034" max="12034" width="15.875" style="12" customWidth="1"/>
    <col min="12035" max="12035" width="13.125" style="12" customWidth="1"/>
    <col min="12036" max="12036" width="3.25" style="12" customWidth="1"/>
    <col min="12037" max="12287" width="9" style="12"/>
    <col min="12288" max="12288" width="11.625" style="12" customWidth="1"/>
    <col min="12289" max="12289" width="28.875" style="12" customWidth="1"/>
    <col min="12290" max="12290" width="15.875" style="12" customWidth="1"/>
    <col min="12291" max="12291" width="13.125" style="12" customWidth="1"/>
    <col min="12292" max="12292" width="3.25" style="12" customWidth="1"/>
    <col min="12293" max="12543" width="9" style="12"/>
    <col min="12544" max="12544" width="11.625" style="12" customWidth="1"/>
    <col min="12545" max="12545" width="28.875" style="12" customWidth="1"/>
    <col min="12546" max="12546" width="15.875" style="12" customWidth="1"/>
    <col min="12547" max="12547" width="13.125" style="12" customWidth="1"/>
    <col min="12548" max="12548" width="3.25" style="12" customWidth="1"/>
    <col min="12549" max="12799" width="9" style="12"/>
    <col min="12800" max="12800" width="11.625" style="12" customWidth="1"/>
    <col min="12801" max="12801" width="28.875" style="12" customWidth="1"/>
    <col min="12802" max="12802" width="15.875" style="12" customWidth="1"/>
    <col min="12803" max="12803" width="13.125" style="12" customWidth="1"/>
    <col min="12804" max="12804" width="3.25" style="12" customWidth="1"/>
    <col min="12805" max="13055" width="9" style="12"/>
    <col min="13056" max="13056" width="11.625" style="12" customWidth="1"/>
    <col min="13057" max="13057" width="28.875" style="12" customWidth="1"/>
    <col min="13058" max="13058" width="15.875" style="12" customWidth="1"/>
    <col min="13059" max="13059" width="13.125" style="12" customWidth="1"/>
    <col min="13060" max="13060" width="3.25" style="12" customWidth="1"/>
    <col min="13061" max="13311" width="9" style="12"/>
    <col min="13312" max="13312" width="11.625" style="12" customWidth="1"/>
    <col min="13313" max="13313" width="28.875" style="12" customWidth="1"/>
    <col min="13314" max="13314" width="15.875" style="12" customWidth="1"/>
    <col min="13315" max="13315" width="13.125" style="12" customWidth="1"/>
    <col min="13316" max="13316" width="3.25" style="12" customWidth="1"/>
    <col min="13317" max="13567" width="9" style="12"/>
    <col min="13568" max="13568" width="11.625" style="12" customWidth="1"/>
    <col min="13569" max="13569" width="28.875" style="12" customWidth="1"/>
    <col min="13570" max="13570" width="15.875" style="12" customWidth="1"/>
    <col min="13571" max="13571" width="13.125" style="12" customWidth="1"/>
    <col min="13572" max="13572" width="3.25" style="12" customWidth="1"/>
    <col min="13573" max="13823" width="9" style="12"/>
    <col min="13824" max="13824" width="11.625" style="12" customWidth="1"/>
    <col min="13825" max="13825" width="28.875" style="12" customWidth="1"/>
    <col min="13826" max="13826" width="15.875" style="12" customWidth="1"/>
    <col min="13827" max="13827" width="13.125" style="12" customWidth="1"/>
    <col min="13828" max="13828" width="3.25" style="12" customWidth="1"/>
    <col min="13829" max="14079" width="9" style="12"/>
    <col min="14080" max="14080" width="11.625" style="12" customWidth="1"/>
    <col min="14081" max="14081" width="28.875" style="12" customWidth="1"/>
    <col min="14082" max="14082" width="15.875" style="12" customWidth="1"/>
    <col min="14083" max="14083" width="13.125" style="12" customWidth="1"/>
    <col min="14084" max="14084" width="3.25" style="12" customWidth="1"/>
    <col min="14085" max="14335" width="9" style="12"/>
    <col min="14336" max="14336" width="11.625" style="12" customWidth="1"/>
    <col min="14337" max="14337" width="28.875" style="12" customWidth="1"/>
    <col min="14338" max="14338" width="15.875" style="12" customWidth="1"/>
    <col min="14339" max="14339" width="13.125" style="12" customWidth="1"/>
    <col min="14340" max="14340" width="3.25" style="12" customWidth="1"/>
    <col min="14341" max="14591" width="9" style="12"/>
    <col min="14592" max="14592" width="11.625" style="12" customWidth="1"/>
    <col min="14593" max="14593" width="28.875" style="12" customWidth="1"/>
    <col min="14594" max="14594" width="15.875" style="12" customWidth="1"/>
    <col min="14595" max="14595" width="13.125" style="12" customWidth="1"/>
    <col min="14596" max="14596" width="3.25" style="12" customWidth="1"/>
    <col min="14597" max="14847" width="9" style="12"/>
    <col min="14848" max="14848" width="11.625" style="12" customWidth="1"/>
    <col min="14849" max="14849" width="28.875" style="12" customWidth="1"/>
    <col min="14850" max="14850" width="15.875" style="12" customWidth="1"/>
    <col min="14851" max="14851" width="13.125" style="12" customWidth="1"/>
    <col min="14852" max="14852" width="3.25" style="12" customWidth="1"/>
    <col min="14853" max="15103" width="9" style="12"/>
    <col min="15104" max="15104" width="11.625" style="12" customWidth="1"/>
    <col min="15105" max="15105" width="28.875" style="12" customWidth="1"/>
    <col min="15106" max="15106" width="15.875" style="12" customWidth="1"/>
    <col min="15107" max="15107" width="13.125" style="12" customWidth="1"/>
    <col min="15108" max="15108" width="3.25" style="12" customWidth="1"/>
    <col min="15109" max="15359" width="9" style="12"/>
    <col min="15360" max="15360" width="11.625" style="12" customWidth="1"/>
    <col min="15361" max="15361" width="28.875" style="12" customWidth="1"/>
    <col min="15362" max="15362" width="15.875" style="12" customWidth="1"/>
    <col min="15363" max="15363" width="13.125" style="12" customWidth="1"/>
    <col min="15364" max="15364" width="3.25" style="12" customWidth="1"/>
    <col min="15365" max="15615" width="9" style="12"/>
    <col min="15616" max="15616" width="11.625" style="12" customWidth="1"/>
    <col min="15617" max="15617" width="28.875" style="12" customWidth="1"/>
    <col min="15618" max="15618" width="15.875" style="12" customWidth="1"/>
    <col min="15619" max="15619" width="13.125" style="12" customWidth="1"/>
    <col min="15620" max="15620" width="3.25" style="12" customWidth="1"/>
    <col min="15621" max="15871" width="9" style="12"/>
    <col min="15872" max="15872" width="11.625" style="12" customWidth="1"/>
    <col min="15873" max="15873" width="28.875" style="12" customWidth="1"/>
    <col min="15874" max="15874" width="15.875" style="12" customWidth="1"/>
    <col min="15875" max="15875" width="13.125" style="12" customWidth="1"/>
    <col min="15876" max="15876" width="3.25" style="12" customWidth="1"/>
    <col min="15877" max="16127" width="9" style="12"/>
    <col min="16128" max="16128" width="11.625" style="12" customWidth="1"/>
    <col min="16129" max="16129" width="28.875" style="12" customWidth="1"/>
    <col min="16130" max="16130" width="15.875" style="12" customWidth="1"/>
    <col min="16131" max="16131" width="13.125" style="12" customWidth="1"/>
    <col min="16132" max="16132" width="3.25" style="12" customWidth="1"/>
    <col min="16133" max="16384" width="9" style="12"/>
  </cols>
  <sheetData>
    <row r="1" spans="1:6" s="9" customFormat="1" ht="25.5" customHeight="1" x14ac:dyDescent="0.55000000000000004">
      <c r="A1" s="520" t="s">
        <v>209</v>
      </c>
      <c r="B1" s="520"/>
      <c r="C1" s="520"/>
      <c r="D1" s="520"/>
      <c r="E1" s="520"/>
      <c r="F1" s="520"/>
    </row>
    <row r="2" spans="1:6" s="9" customFormat="1" ht="22.5" customHeight="1" x14ac:dyDescent="0.55000000000000004">
      <c r="A2" s="521" t="s">
        <v>302</v>
      </c>
      <c r="B2" s="521"/>
      <c r="C2" s="521"/>
      <c r="D2" s="521"/>
      <c r="E2" s="521"/>
      <c r="F2" s="521"/>
    </row>
    <row r="3" spans="1:6" s="9" customFormat="1" ht="22.5" customHeight="1" x14ac:dyDescent="0.55000000000000004">
      <c r="A3" s="521" t="s">
        <v>273</v>
      </c>
      <c r="B3" s="521"/>
      <c r="C3" s="521"/>
      <c r="D3" s="521"/>
      <c r="E3" s="521"/>
      <c r="F3" s="521"/>
    </row>
    <row r="4" spans="1:6" s="9" customFormat="1" ht="22.5" customHeight="1" x14ac:dyDescent="0.55000000000000004">
      <c r="A4" s="522" t="s">
        <v>215</v>
      </c>
      <c r="B4" s="522"/>
      <c r="C4" s="522"/>
      <c r="D4" s="522"/>
      <c r="E4" s="522"/>
      <c r="F4" s="522"/>
    </row>
    <row r="5" spans="1:6" s="10" customFormat="1" ht="31.5" customHeight="1" x14ac:dyDescent="0.55000000000000004">
      <c r="A5" s="517" t="s">
        <v>211</v>
      </c>
      <c r="B5" s="518"/>
      <c r="C5" s="519"/>
      <c r="D5" s="338" t="s">
        <v>28</v>
      </c>
      <c r="E5" s="339" t="s">
        <v>38</v>
      </c>
      <c r="F5" s="340" t="s">
        <v>274</v>
      </c>
    </row>
    <row r="6" spans="1:6" s="11" customFormat="1" ht="22.5" customHeight="1" x14ac:dyDescent="0.55000000000000004">
      <c r="A6" s="523" t="s">
        <v>212</v>
      </c>
      <c r="B6" s="524"/>
      <c r="C6" s="525"/>
      <c r="D6" s="127"/>
      <c r="E6" s="341"/>
      <c r="F6" s="342"/>
    </row>
    <row r="7" spans="1:6" s="11" customFormat="1" ht="22.5" customHeight="1" x14ac:dyDescent="0.55000000000000004">
      <c r="A7" s="141"/>
      <c r="B7" s="343" t="s">
        <v>415</v>
      </c>
      <c r="C7" s="344"/>
      <c r="D7" s="345">
        <v>5000</v>
      </c>
      <c r="E7" s="133" t="s">
        <v>278</v>
      </c>
      <c r="F7" s="346" t="s">
        <v>172</v>
      </c>
    </row>
    <row r="8" spans="1:6" s="11" customFormat="1" ht="22.5" customHeight="1" x14ac:dyDescent="0.55000000000000004">
      <c r="A8" s="141"/>
      <c r="B8" s="343" t="s">
        <v>416</v>
      </c>
      <c r="C8" s="347"/>
      <c r="D8" s="345">
        <v>5000</v>
      </c>
      <c r="E8" s="133" t="s">
        <v>278</v>
      </c>
      <c r="F8" s="346" t="s">
        <v>172</v>
      </c>
    </row>
    <row r="9" spans="1:6" s="11" customFormat="1" ht="22.5" customHeight="1" x14ac:dyDescent="0.55000000000000004">
      <c r="A9" s="141"/>
      <c r="B9" s="343" t="s">
        <v>417</v>
      </c>
      <c r="C9" s="347"/>
      <c r="D9" s="345">
        <v>5500</v>
      </c>
      <c r="E9" s="133" t="s">
        <v>275</v>
      </c>
      <c r="F9" s="346" t="s">
        <v>170</v>
      </c>
    </row>
    <row r="10" spans="1:6" s="11" customFormat="1" ht="22.5" customHeight="1" x14ac:dyDescent="0.55000000000000004">
      <c r="A10" s="141"/>
      <c r="B10" s="343" t="s">
        <v>418</v>
      </c>
      <c r="C10" s="347"/>
      <c r="D10" s="345">
        <v>5500</v>
      </c>
      <c r="E10" s="133" t="s">
        <v>275</v>
      </c>
      <c r="F10" s="346" t="s">
        <v>168</v>
      </c>
    </row>
    <row r="11" spans="1:6" s="11" customFormat="1" ht="22.5" customHeight="1" x14ac:dyDescent="0.55000000000000004">
      <c r="A11" s="141"/>
      <c r="B11" s="343" t="s">
        <v>419</v>
      </c>
      <c r="C11" s="347"/>
      <c r="D11" s="345">
        <v>5500</v>
      </c>
      <c r="E11" s="133" t="s">
        <v>275</v>
      </c>
      <c r="F11" s="346" t="s">
        <v>168</v>
      </c>
    </row>
    <row r="12" spans="1:6" s="11" customFormat="1" ht="22.5" customHeight="1" x14ac:dyDescent="0.55000000000000004">
      <c r="A12" s="141"/>
      <c r="B12" s="343" t="s">
        <v>420</v>
      </c>
      <c r="C12" s="347"/>
      <c r="D12" s="345">
        <v>15900</v>
      </c>
      <c r="E12" s="133" t="s">
        <v>275</v>
      </c>
      <c r="F12" s="133" t="s">
        <v>170</v>
      </c>
    </row>
    <row r="13" spans="1:6" s="11" customFormat="1" ht="22.5" customHeight="1" x14ac:dyDescent="0.55000000000000004">
      <c r="A13" s="141"/>
      <c r="B13" s="348" t="s">
        <v>421</v>
      </c>
      <c r="C13" s="347"/>
      <c r="D13" s="345">
        <v>15900</v>
      </c>
      <c r="E13" s="133" t="s">
        <v>275</v>
      </c>
      <c r="F13" s="133" t="s">
        <v>170</v>
      </c>
    </row>
    <row r="14" spans="1:6" s="11" customFormat="1" ht="22.5" customHeight="1" x14ac:dyDescent="0.55000000000000004">
      <c r="A14" s="141"/>
      <c r="B14" s="348" t="s">
        <v>423</v>
      </c>
      <c r="C14" s="347"/>
      <c r="D14" s="345">
        <v>15900</v>
      </c>
      <c r="E14" s="133" t="s">
        <v>275</v>
      </c>
      <c r="F14" s="133" t="s">
        <v>170</v>
      </c>
    </row>
    <row r="15" spans="1:6" s="11" customFormat="1" ht="22.5" customHeight="1" x14ac:dyDescent="0.55000000000000004">
      <c r="A15" s="141"/>
      <c r="B15" s="348" t="s">
        <v>422</v>
      </c>
      <c r="C15" s="347"/>
      <c r="D15" s="345">
        <v>15900</v>
      </c>
      <c r="E15" s="133" t="s">
        <v>278</v>
      </c>
      <c r="F15" s="133" t="s">
        <v>172</v>
      </c>
    </row>
    <row r="16" spans="1:6" s="11" customFormat="1" ht="22.5" customHeight="1" x14ac:dyDescent="0.55000000000000004">
      <c r="A16" s="141"/>
      <c r="B16" s="348" t="s">
        <v>424</v>
      </c>
      <c r="C16" s="347"/>
      <c r="D16" s="132">
        <v>7800</v>
      </c>
      <c r="E16" s="133" t="s">
        <v>278</v>
      </c>
      <c r="F16" s="133" t="s">
        <v>172</v>
      </c>
    </row>
    <row r="17" spans="1:6" s="11" customFormat="1" ht="22.5" customHeight="1" x14ac:dyDescent="0.55000000000000004">
      <c r="A17" s="141"/>
      <c r="B17" s="348" t="s">
        <v>547</v>
      </c>
      <c r="C17" s="347"/>
      <c r="D17" s="132">
        <v>11900</v>
      </c>
      <c r="E17" s="133" t="s">
        <v>134</v>
      </c>
      <c r="F17" s="133" t="s">
        <v>277</v>
      </c>
    </row>
    <row r="18" spans="1:6" s="11" customFormat="1" ht="22.5" customHeight="1" x14ac:dyDescent="0.55000000000000004">
      <c r="A18" s="141"/>
      <c r="B18" s="348" t="s">
        <v>425</v>
      </c>
      <c r="C18" s="347"/>
      <c r="D18" s="132">
        <v>4300</v>
      </c>
      <c r="E18" s="133" t="s">
        <v>275</v>
      </c>
      <c r="F18" s="133" t="s">
        <v>168</v>
      </c>
    </row>
    <row r="19" spans="1:6" s="11" customFormat="1" ht="22.5" customHeight="1" x14ac:dyDescent="0.55000000000000004">
      <c r="A19" s="141"/>
      <c r="B19" s="348" t="s">
        <v>548</v>
      </c>
      <c r="C19" s="347"/>
      <c r="D19" s="132">
        <v>3500</v>
      </c>
      <c r="E19" s="133" t="s">
        <v>275</v>
      </c>
      <c r="F19" s="133" t="s">
        <v>168</v>
      </c>
    </row>
    <row r="20" spans="1:6" s="11" customFormat="1" ht="22.5" customHeight="1" x14ac:dyDescent="0.55000000000000004">
      <c r="A20" s="141"/>
      <c r="B20" s="348" t="s">
        <v>426</v>
      </c>
      <c r="C20" s="347"/>
      <c r="D20" s="132">
        <v>3500</v>
      </c>
      <c r="E20" s="133" t="s">
        <v>275</v>
      </c>
      <c r="F20" s="133" t="s">
        <v>168</v>
      </c>
    </row>
    <row r="21" spans="1:6" s="11" customFormat="1" ht="22.5" customHeight="1" x14ac:dyDescent="0.55000000000000004">
      <c r="A21" s="141"/>
      <c r="B21" s="348" t="s">
        <v>427</v>
      </c>
      <c r="C21" s="347"/>
      <c r="D21" s="132">
        <v>18400</v>
      </c>
      <c r="E21" s="133" t="s">
        <v>275</v>
      </c>
      <c r="F21" s="133" t="s">
        <v>168</v>
      </c>
    </row>
    <row r="22" spans="1:6" s="11" customFormat="1" ht="22.5" customHeight="1" x14ac:dyDescent="0.55000000000000004">
      <c r="A22" s="141"/>
      <c r="B22" s="348" t="s">
        <v>550</v>
      </c>
      <c r="C22" s="347"/>
      <c r="D22" s="132">
        <v>30000</v>
      </c>
      <c r="E22" s="133" t="s">
        <v>134</v>
      </c>
      <c r="F22" s="133" t="s">
        <v>277</v>
      </c>
    </row>
    <row r="23" spans="1:6" s="11" customFormat="1" ht="22.5" customHeight="1" x14ac:dyDescent="0.55000000000000004">
      <c r="A23" s="141"/>
      <c r="B23" s="348" t="s">
        <v>429</v>
      </c>
      <c r="C23" s="347"/>
      <c r="D23" s="132">
        <v>40000</v>
      </c>
      <c r="E23" s="133" t="s">
        <v>134</v>
      </c>
      <c r="F23" s="133" t="s">
        <v>277</v>
      </c>
    </row>
    <row r="24" spans="1:6" s="11" customFormat="1" ht="22.5" customHeight="1" x14ac:dyDescent="0.55000000000000004">
      <c r="A24" s="141"/>
      <c r="B24" s="348" t="s">
        <v>428</v>
      </c>
      <c r="C24" s="347"/>
      <c r="D24" s="132">
        <v>10000</v>
      </c>
      <c r="E24" s="133" t="s">
        <v>275</v>
      </c>
      <c r="F24" s="133" t="s">
        <v>168</v>
      </c>
    </row>
    <row r="25" spans="1:6" s="11" customFormat="1" ht="22.5" customHeight="1" x14ac:dyDescent="0.55000000000000004">
      <c r="A25" s="141"/>
      <c r="B25" s="348" t="s">
        <v>430</v>
      </c>
      <c r="C25" s="347"/>
      <c r="D25" s="132">
        <v>9500</v>
      </c>
      <c r="E25" s="133" t="s">
        <v>275</v>
      </c>
      <c r="F25" s="133" t="s">
        <v>168</v>
      </c>
    </row>
    <row r="26" spans="1:6" x14ac:dyDescent="0.55000000000000004">
      <c r="A26" s="129"/>
      <c r="B26" s="348" t="s">
        <v>546</v>
      </c>
      <c r="C26" s="347"/>
      <c r="D26" s="132">
        <v>9000</v>
      </c>
      <c r="E26" s="137" t="s">
        <v>275</v>
      </c>
      <c r="F26" s="137" t="s">
        <v>168</v>
      </c>
    </row>
    <row r="27" spans="1:6" x14ac:dyDescent="0.55000000000000004">
      <c r="A27" s="526" t="s">
        <v>431</v>
      </c>
      <c r="B27" s="526"/>
      <c r="C27" s="527"/>
      <c r="D27" s="138">
        <f>SUM(D7:D26)</f>
        <v>238000</v>
      </c>
      <c r="E27" s="139"/>
      <c r="F27" s="350"/>
    </row>
    <row r="28" spans="1:6" x14ac:dyDescent="0.55000000000000004">
      <c r="A28" s="139"/>
      <c r="B28" s="139"/>
      <c r="C28" s="139"/>
      <c r="D28" s="140"/>
      <c r="E28" s="139"/>
    </row>
    <row r="29" spans="1:6" x14ac:dyDescent="0.55000000000000004">
      <c r="A29" s="139"/>
      <c r="B29" s="139"/>
      <c r="C29" s="139" t="s">
        <v>171</v>
      </c>
      <c r="D29" s="140"/>
      <c r="E29" s="139"/>
    </row>
    <row r="30" spans="1:6" x14ac:dyDescent="0.55000000000000004">
      <c r="A30" s="139"/>
      <c r="B30" s="139"/>
      <c r="C30" s="139"/>
      <c r="D30" s="140"/>
      <c r="E30" s="139"/>
    </row>
    <row r="31" spans="1:6" x14ac:dyDescent="0.55000000000000004">
      <c r="A31" s="139"/>
      <c r="B31" s="139"/>
      <c r="C31" s="139"/>
      <c r="D31" s="140"/>
      <c r="E31" s="139"/>
    </row>
    <row r="32" spans="1:6" x14ac:dyDescent="0.55000000000000004">
      <c r="A32" s="139"/>
      <c r="B32" s="139"/>
      <c r="C32" s="139"/>
      <c r="D32" s="140"/>
      <c r="E32" s="139"/>
    </row>
    <row r="33" spans="1:6" x14ac:dyDescent="0.55000000000000004">
      <c r="A33" s="520" t="s">
        <v>209</v>
      </c>
      <c r="B33" s="520"/>
      <c r="C33" s="520"/>
      <c r="D33" s="520"/>
      <c r="E33" s="520"/>
      <c r="F33" s="520"/>
    </row>
    <row r="34" spans="1:6" x14ac:dyDescent="0.55000000000000004">
      <c r="A34" s="521" t="s">
        <v>302</v>
      </c>
      <c r="B34" s="521"/>
      <c r="C34" s="521"/>
      <c r="D34" s="521"/>
      <c r="E34" s="521"/>
      <c r="F34" s="521"/>
    </row>
    <row r="35" spans="1:6" x14ac:dyDescent="0.55000000000000004">
      <c r="A35" s="521" t="s">
        <v>280</v>
      </c>
      <c r="B35" s="521"/>
      <c r="C35" s="521"/>
      <c r="D35" s="521"/>
      <c r="E35" s="521"/>
      <c r="F35" s="521"/>
    </row>
    <row r="36" spans="1:6" x14ac:dyDescent="0.55000000000000004">
      <c r="A36" s="522" t="s">
        <v>210</v>
      </c>
      <c r="B36" s="522"/>
      <c r="C36" s="522"/>
      <c r="D36" s="522"/>
      <c r="E36" s="522"/>
      <c r="F36" s="522"/>
    </row>
    <row r="37" spans="1:6" x14ac:dyDescent="0.55000000000000004">
      <c r="A37" s="517" t="s">
        <v>211</v>
      </c>
      <c r="B37" s="518"/>
      <c r="C37" s="519"/>
      <c r="D37" s="338" t="s">
        <v>28</v>
      </c>
      <c r="E37" s="339" t="s">
        <v>38</v>
      </c>
      <c r="F37" s="340" t="s">
        <v>274</v>
      </c>
    </row>
    <row r="38" spans="1:6" x14ac:dyDescent="0.55000000000000004">
      <c r="A38" s="523" t="s">
        <v>212</v>
      </c>
      <c r="B38" s="524"/>
      <c r="C38" s="525"/>
      <c r="D38" s="127"/>
      <c r="E38" s="341"/>
      <c r="F38" s="342"/>
    </row>
    <row r="39" spans="1:6" x14ac:dyDescent="0.55000000000000004">
      <c r="A39" s="141"/>
      <c r="B39" s="130" t="s">
        <v>281</v>
      </c>
      <c r="C39" s="131"/>
      <c r="D39" s="132">
        <v>4450</v>
      </c>
      <c r="E39" s="133" t="s">
        <v>275</v>
      </c>
      <c r="F39" s="133" t="s">
        <v>170</v>
      </c>
    </row>
    <row r="40" spans="1:6" x14ac:dyDescent="0.55000000000000004">
      <c r="A40" s="141"/>
      <c r="B40" s="130" t="s">
        <v>282</v>
      </c>
      <c r="C40" s="131"/>
      <c r="D40" s="132">
        <v>11850</v>
      </c>
      <c r="E40" s="133" t="s">
        <v>275</v>
      </c>
      <c r="F40" s="133" t="s">
        <v>170</v>
      </c>
    </row>
    <row r="41" spans="1:6" x14ac:dyDescent="0.55000000000000004">
      <c r="A41" s="141"/>
      <c r="B41" s="130" t="s">
        <v>283</v>
      </c>
      <c r="C41" s="131"/>
      <c r="D41" s="132">
        <v>2300</v>
      </c>
      <c r="E41" s="133" t="s">
        <v>134</v>
      </c>
      <c r="F41" s="133" t="s">
        <v>277</v>
      </c>
    </row>
    <row r="42" spans="1:6" x14ac:dyDescent="0.55000000000000004">
      <c r="A42" s="141"/>
      <c r="B42" s="130" t="s">
        <v>276</v>
      </c>
      <c r="C42" s="131"/>
      <c r="D42" s="132">
        <v>3800</v>
      </c>
      <c r="E42" s="133" t="s">
        <v>134</v>
      </c>
      <c r="F42" s="133" t="s">
        <v>277</v>
      </c>
    </row>
    <row r="43" spans="1:6" x14ac:dyDescent="0.55000000000000004">
      <c r="A43" s="141"/>
      <c r="B43" s="130" t="s">
        <v>284</v>
      </c>
      <c r="C43" s="131"/>
      <c r="D43" s="132">
        <v>3800</v>
      </c>
      <c r="E43" s="133" t="s">
        <v>134</v>
      </c>
      <c r="F43" s="133" t="s">
        <v>277</v>
      </c>
    </row>
    <row r="44" spans="1:6" x14ac:dyDescent="0.55000000000000004">
      <c r="A44" s="141"/>
      <c r="B44" s="130" t="s">
        <v>285</v>
      </c>
      <c r="C44" s="131"/>
      <c r="D44" s="132">
        <v>3000</v>
      </c>
      <c r="E44" s="133" t="s">
        <v>134</v>
      </c>
      <c r="F44" s="133" t="s">
        <v>277</v>
      </c>
    </row>
    <row r="45" spans="1:6" x14ac:dyDescent="0.55000000000000004">
      <c r="A45" s="141"/>
      <c r="B45" s="130" t="s">
        <v>286</v>
      </c>
      <c r="C45" s="131"/>
      <c r="D45" s="132">
        <v>4000</v>
      </c>
      <c r="E45" s="133" t="s">
        <v>134</v>
      </c>
      <c r="F45" s="133" t="s">
        <v>277</v>
      </c>
    </row>
    <row r="46" spans="1:6" x14ac:dyDescent="0.55000000000000004">
      <c r="A46" s="129"/>
      <c r="B46" s="130" t="s">
        <v>287</v>
      </c>
      <c r="C46" s="131"/>
      <c r="D46" s="132">
        <v>15000</v>
      </c>
      <c r="E46" s="133" t="s">
        <v>134</v>
      </c>
      <c r="F46" s="133" t="s">
        <v>277</v>
      </c>
    </row>
    <row r="47" spans="1:6" x14ac:dyDescent="0.55000000000000004">
      <c r="A47" s="129"/>
      <c r="B47" s="130" t="s">
        <v>288</v>
      </c>
      <c r="C47" s="131"/>
      <c r="D47" s="132">
        <v>7700</v>
      </c>
      <c r="E47" s="133" t="s">
        <v>134</v>
      </c>
      <c r="F47" s="133" t="s">
        <v>277</v>
      </c>
    </row>
    <row r="48" spans="1:6" x14ac:dyDescent="0.55000000000000004">
      <c r="A48" s="129"/>
      <c r="B48" s="130" t="s">
        <v>289</v>
      </c>
      <c r="C48" s="131"/>
      <c r="D48" s="349">
        <v>15980</v>
      </c>
      <c r="E48" s="137" t="s">
        <v>278</v>
      </c>
      <c r="F48" s="137" t="s">
        <v>172</v>
      </c>
    </row>
    <row r="49" spans="1:6" x14ac:dyDescent="0.55000000000000004">
      <c r="A49" s="526" t="s">
        <v>279</v>
      </c>
      <c r="B49" s="526"/>
      <c r="C49" s="527"/>
      <c r="D49" s="138">
        <f>SUM(D39:D48)</f>
        <v>71880</v>
      </c>
      <c r="E49" s="139"/>
      <c r="F49" s="350"/>
    </row>
    <row r="50" spans="1:6" x14ac:dyDescent="0.55000000000000004">
      <c r="A50" s="139"/>
      <c r="B50" s="139"/>
      <c r="C50" s="139"/>
      <c r="D50" s="140"/>
      <c r="E50" s="139"/>
    </row>
    <row r="51" spans="1:6" x14ac:dyDescent="0.55000000000000004">
      <c r="A51" s="139"/>
      <c r="B51" s="139"/>
      <c r="C51" s="139" t="s">
        <v>171</v>
      </c>
      <c r="D51" s="140"/>
      <c r="E51" s="139"/>
    </row>
    <row r="52" spans="1:6" x14ac:dyDescent="0.55000000000000004">
      <c r="A52" s="139"/>
      <c r="B52" s="139"/>
      <c r="C52" s="139"/>
      <c r="D52" s="140"/>
      <c r="E52" s="139"/>
    </row>
    <row r="53" spans="1:6" x14ac:dyDescent="0.55000000000000004">
      <c r="A53" s="139"/>
      <c r="B53" s="139"/>
      <c r="C53" s="139"/>
      <c r="D53" s="140"/>
      <c r="E53" s="139"/>
    </row>
    <row r="54" spans="1:6" x14ac:dyDescent="0.55000000000000004">
      <c r="A54" s="139"/>
      <c r="B54" s="139"/>
      <c r="C54" s="139"/>
      <c r="D54" s="140"/>
      <c r="E54" s="139"/>
    </row>
    <row r="55" spans="1:6" x14ac:dyDescent="0.55000000000000004">
      <c r="A55" s="139"/>
      <c r="B55" s="139"/>
      <c r="C55" s="139"/>
      <c r="D55" s="140"/>
      <c r="E55" s="139"/>
    </row>
    <row r="56" spans="1:6" x14ac:dyDescent="0.55000000000000004">
      <c r="A56" s="139"/>
      <c r="B56" s="139"/>
      <c r="C56" s="139"/>
      <c r="D56" s="140"/>
      <c r="E56" s="139"/>
    </row>
    <row r="57" spans="1:6" x14ac:dyDescent="0.55000000000000004">
      <c r="A57" s="139"/>
      <c r="B57" s="139"/>
      <c r="C57" s="139"/>
      <c r="D57" s="140"/>
      <c r="E57" s="139"/>
    </row>
    <row r="71" spans="1:5" x14ac:dyDescent="0.55000000000000004">
      <c r="A71" s="139"/>
      <c r="B71" s="139"/>
      <c r="C71" s="139" t="s">
        <v>171</v>
      </c>
      <c r="D71" s="140"/>
      <c r="E71" s="139"/>
    </row>
    <row r="72" spans="1:5" x14ac:dyDescent="0.55000000000000004">
      <c r="A72" s="139"/>
      <c r="B72" s="139"/>
      <c r="C72" s="139"/>
      <c r="D72" s="140"/>
      <c r="E72" s="139"/>
    </row>
    <row r="73" spans="1:5" x14ac:dyDescent="0.55000000000000004">
      <c r="A73" s="139"/>
      <c r="B73" s="139"/>
      <c r="C73" s="139"/>
      <c r="D73" s="140"/>
      <c r="E73" s="139"/>
    </row>
    <row r="74" spans="1:5" x14ac:dyDescent="0.55000000000000004">
      <c r="A74" s="139"/>
      <c r="B74" s="139"/>
      <c r="C74" s="139"/>
      <c r="D74" s="140"/>
      <c r="E74" s="139"/>
    </row>
    <row r="75" spans="1:5" x14ac:dyDescent="0.55000000000000004">
      <c r="A75" s="139"/>
      <c r="B75" s="139"/>
      <c r="C75" s="139"/>
      <c r="D75" s="140"/>
      <c r="E75" s="139"/>
    </row>
    <row r="76" spans="1:5" x14ac:dyDescent="0.55000000000000004">
      <c r="A76" s="139"/>
      <c r="B76" s="139"/>
      <c r="C76" s="139"/>
      <c r="D76" s="140"/>
      <c r="E76" s="139"/>
    </row>
    <row r="77" spans="1:5" x14ac:dyDescent="0.55000000000000004">
      <c r="A77" s="139"/>
      <c r="B77" s="139"/>
      <c r="C77" s="139"/>
      <c r="D77" s="140"/>
      <c r="E77" s="139"/>
    </row>
  </sheetData>
  <mergeCells count="14">
    <mergeCell ref="A49:C49"/>
    <mergeCell ref="A38:C38"/>
    <mergeCell ref="A1:F1"/>
    <mergeCell ref="A2:F2"/>
    <mergeCell ref="A3:F3"/>
    <mergeCell ref="A4:F4"/>
    <mergeCell ref="A5:C5"/>
    <mergeCell ref="A6:C6"/>
    <mergeCell ref="A34:F34"/>
    <mergeCell ref="A35:F35"/>
    <mergeCell ref="A36:F36"/>
    <mergeCell ref="A27:C27"/>
    <mergeCell ref="A33:F33"/>
    <mergeCell ref="A37:C37"/>
  </mergeCells>
  <pageMargins left="0.31496062992125984" right="0.31496062992125984" top="3.937007874015748E-2" bottom="0.35433070866141736" header="0.31496062992125984" footer="0.31496062992125984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E49" sqref="E49"/>
    </sheetView>
  </sheetViews>
  <sheetFormatPr defaultRowHeight="24" x14ac:dyDescent="0.55000000000000004"/>
  <cols>
    <col min="1" max="1" width="3.25" style="12" customWidth="1"/>
    <col min="2" max="2" width="28.875" style="12" customWidth="1"/>
    <col min="3" max="3" width="14.25" style="12" customWidth="1"/>
    <col min="4" max="4" width="12" style="13" customWidth="1"/>
    <col min="5" max="5" width="16.625" style="13" customWidth="1"/>
    <col min="6" max="6" width="12" style="12" customWidth="1"/>
    <col min="7" max="7" width="18.875" style="12" bestFit="1" customWidth="1"/>
    <col min="8" max="8" width="10.875" style="12" bestFit="1" customWidth="1"/>
    <col min="9" max="256" width="9" style="12"/>
    <col min="257" max="257" width="11.625" style="12" customWidth="1"/>
    <col min="258" max="258" width="28.875" style="12" customWidth="1"/>
    <col min="259" max="259" width="15.875" style="12" customWidth="1"/>
    <col min="260" max="260" width="13.125" style="12" customWidth="1"/>
    <col min="261" max="261" width="3.25" style="12" customWidth="1"/>
    <col min="262" max="512" width="9" style="12"/>
    <col min="513" max="513" width="11.625" style="12" customWidth="1"/>
    <col min="514" max="514" width="28.875" style="12" customWidth="1"/>
    <col min="515" max="515" width="15.875" style="12" customWidth="1"/>
    <col min="516" max="516" width="13.125" style="12" customWidth="1"/>
    <col min="517" max="517" width="3.25" style="12" customWidth="1"/>
    <col min="518" max="768" width="9" style="12"/>
    <col min="769" max="769" width="11.625" style="12" customWidth="1"/>
    <col min="770" max="770" width="28.875" style="12" customWidth="1"/>
    <col min="771" max="771" width="15.875" style="12" customWidth="1"/>
    <col min="772" max="772" width="13.125" style="12" customWidth="1"/>
    <col min="773" max="773" width="3.25" style="12" customWidth="1"/>
    <col min="774" max="1024" width="9" style="12"/>
    <col min="1025" max="1025" width="11.625" style="12" customWidth="1"/>
    <col min="1026" max="1026" width="28.875" style="12" customWidth="1"/>
    <col min="1027" max="1027" width="15.875" style="12" customWidth="1"/>
    <col min="1028" max="1028" width="13.125" style="12" customWidth="1"/>
    <col min="1029" max="1029" width="3.25" style="12" customWidth="1"/>
    <col min="1030" max="1280" width="9" style="12"/>
    <col min="1281" max="1281" width="11.625" style="12" customWidth="1"/>
    <col min="1282" max="1282" width="28.875" style="12" customWidth="1"/>
    <col min="1283" max="1283" width="15.875" style="12" customWidth="1"/>
    <col min="1284" max="1284" width="13.125" style="12" customWidth="1"/>
    <col min="1285" max="1285" width="3.25" style="12" customWidth="1"/>
    <col min="1286" max="1536" width="9" style="12"/>
    <col min="1537" max="1537" width="11.625" style="12" customWidth="1"/>
    <col min="1538" max="1538" width="28.875" style="12" customWidth="1"/>
    <col min="1539" max="1539" width="15.875" style="12" customWidth="1"/>
    <col min="1540" max="1540" width="13.125" style="12" customWidth="1"/>
    <col min="1541" max="1541" width="3.25" style="12" customWidth="1"/>
    <col min="1542" max="1792" width="9" style="12"/>
    <col min="1793" max="1793" width="11.625" style="12" customWidth="1"/>
    <col min="1794" max="1794" width="28.875" style="12" customWidth="1"/>
    <col min="1795" max="1795" width="15.875" style="12" customWidth="1"/>
    <col min="1796" max="1796" width="13.125" style="12" customWidth="1"/>
    <col min="1797" max="1797" width="3.25" style="12" customWidth="1"/>
    <col min="1798" max="2048" width="9" style="12"/>
    <col min="2049" max="2049" width="11.625" style="12" customWidth="1"/>
    <col min="2050" max="2050" width="28.875" style="12" customWidth="1"/>
    <col min="2051" max="2051" width="15.875" style="12" customWidth="1"/>
    <col min="2052" max="2052" width="13.125" style="12" customWidth="1"/>
    <col min="2053" max="2053" width="3.25" style="12" customWidth="1"/>
    <col min="2054" max="2304" width="9" style="12"/>
    <col min="2305" max="2305" width="11.625" style="12" customWidth="1"/>
    <col min="2306" max="2306" width="28.875" style="12" customWidth="1"/>
    <col min="2307" max="2307" width="15.875" style="12" customWidth="1"/>
    <col min="2308" max="2308" width="13.125" style="12" customWidth="1"/>
    <col min="2309" max="2309" width="3.25" style="12" customWidth="1"/>
    <col min="2310" max="2560" width="9" style="12"/>
    <col min="2561" max="2561" width="11.625" style="12" customWidth="1"/>
    <col min="2562" max="2562" width="28.875" style="12" customWidth="1"/>
    <col min="2563" max="2563" width="15.875" style="12" customWidth="1"/>
    <col min="2564" max="2564" width="13.125" style="12" customWidth="1"/>
    <col min="2565" max="2565" width="3.25" style="12" customWidth="1"/>
    <col min="2566" max="2816" width="9" style="12"/>
    <col min="2817" max="2817" width="11.625" style="12" customWidth="1"/>
    <col min="2818" max="2818" width="28.875" style="12" customWidth="1"/>
    <col min="2819" max="2819" width="15.875" style="12" customWidth="1"/>
    <col min="2820" max="2820" width="13.125" style="12" customWidth="1"/>
    <col min="2821" max="2821" width="3.25" style="12" customWidth="1"/>
    <col min="2822" max="3072" width="9" style="12"/>
    <col min="3073" max="3073" width="11.625" style="12" customWidth="1"/>
    <col min="3074" max="3074" width="28.875" style="12" customWidth="1"/>
    <col min="3075" max="3075" width="15.875" style="12" customWidth="1"/>
    <col min="3076" max="3076" width="13.125" style="12" customWidth="1"/>
    <col min="3077" max="3077" width="3.25" style="12" customWidth="1"/>
    <col min="3078" max="3328" width="9" style="12"/>
    <col min="3329" max="3329" width="11.625" style="12" customWidth="1"/>
    <col min="3330" max="3330" width="28.875" style="12" customWidth="1"/>
    <col min="3331" max="3331" width="15.875" style="12" customWidth="1"/>
    <col min="3332" max="3332" width="13.125" style="12" customWidth="1"/>
    <col min="3333" max="3333" width="3.25" style="12" customWidth="1"/>
    <col min="3334" max="3584" width="9" style="12"/>
    <col min="3585" max="3585" width="11.625" style="12" customWidth="1"/>
    <col min="3586" max="3586" width="28.875" style="12" customWidth="1"/>
    <col min="3587" max="3587" width="15.875" style="12" customWidth="1"/>
    <col min="3588" max="3588" width="13.125" style="12" customWidth="1"/>
    <col min="3589" max="3589" width="3.25" style="12" customWidth="1"/>
    <col min="3590" max="3840" width="9" style="12"/>
    <col min="3841" max="3841" width="11.625" style="12" customWidth="1"/>
    <col min="3842" max="3842" width="28.875" style="12" customWidth="1"/>
    <col min="3843" max="3843" width="15.875" style="12" customWidth="1"/>
    <col min="3844" max="3844" width="13.125" style="12" customWidth="1"/>
    <col min="3845" max="3845" width="3.25" style="12" customWidth="1"/>
    <col min="3846" max="4096" width="9" style="12"/>
    <col min="4097" max="4097" width="11.625" style="12" customWidth="1"/>
    <col min="4098" max="4098" width="28.875" style="12" customWidth="1"/>
    <col min="4099" max="4099" width="15.875" style="12" customWidth="1"/>
    <col min="4100" max="4100" width="13.125" style="12" customWidth="1"/>
    <col min="4101" max="4101" width="3.25" style="12" customWidth="1"/>
    <col min="4102" max="4352" width="9" style="12"/>
    <col min="4353" max="4353" width="11.625" style="12" customWidth="1"/>
    <col min="4354" max="4354" width="28.875" style="12" customWidth="1"/>
    <col min="4355" max="4355" width="15.875" style="12" customWidth="1"/>
    <col min="4356" max="4356" width="13.125" style="12" customWidth="1"/>
    <col min="4357" max="4357" width="3.25" style="12" customWidth="1"/>
    <col min="4358" max="4608" width="9" style="12"/>
    <col min="4609" max="4609" width="11.625" style="12" customWidth="1"/>
    <col min="4610" max="4610" width="28.875" style="12" customWidth="1"/>
    <col min="4611" max="4611" width="15.875" style="12" customWidth="1"/>
    <col min="4612" max="4612" width="13.125" style="12" customWidth="1"/>
    <col min="4613" max="4613" width="3.25" style="12" customWidth="1"/>
    <col min="4614" max="4864" width="9" style="12"/>
    <col min="4865" max="4865" width="11.625" style="12" customWidth="1"/>
    <col min="4866" max="4866" width="28.875" style="12" customWidth="1"/>
    <col min="4867" max="4867" width="15.875" style="12" customWidth="1"/>
    <col min="4868" max="4868" width="13.125" style="12" customWidth="1"/>
    <col min="4869" max="4869" width="3.25" style="12" customWidth="1"/>
    <col min="4870" max="5120" width="9" style="12"/>
    <col min="5121" max="5121" width="11.625" style="12" customWidth="1"/>
    <col min="5122" max="5122" width="28.875" style="12" customWidth="1"/>
    <col min="5123" max="5123" width="15.875" style="12" customWidth="1"/>
    <col min="5124" max="5124" width="13.125" style="12" customWidth="1"/>
    <col min="5125" max="5125" width="3.25" style="12" customWidth="1"/>
    <col min="5126" max="5376" width="9" style="12"/>
    <col min="5377" max="5377" width="11.625" style="12" customWidth="1"/>
    <col min="5378" max="5378" width="28.875" style="12" customWidth="1"/>
    <col min="5379" max="5379" width="15.875" style="12" customWidth="1"/>
    <col min="5380" max="5380" width="13.125" style="12" customWidth="1"/>
    <col min="5381" max="5381" width="3.25" style="12" customWidth="1"/>
    <col min="5382" max="5632" width="9" style="12"/>
    <col min="5633" max="5633" width="11.625" style="12" customWidth="1"/>
    <col min="5634" max="5634" width="28.875" style="12" customWidth="1"/>
    <col min="5635" max="5635" width="15.875" style="12" customWidth="1"/>
    <col min="5636" max="5636" width="13.125" style="12" customWidth="1"/>
    <col min="5637" max="5637" width="3.25" style="12" customWidth="1"/>
    <col min="5638" max="5888" width="9" style="12"/>
    <col min="5889" max="5889" width="11.625" style="12" customWidth="1"/>
    <col min="5890" max="5890" width="28.875" style="12" customWidth="1"/>
    <col min="5891" max="5891" width="15.875" style="12" customWidth="1"/>
    <col min="5892" max="5892" width="13.125" style="12" customWidth="1"/>
    <col min="5893" max="5893" width="3.25" style="12" customWidth="1"/>
    <col min="5894" max="6144" width="9" style="12"/>
    <col min="6145" max="6145" width="11.625" style="12" customWidth="1"/>
    <col min="6146" max="6146" width="28.875" style="12" customWidth="1"/>
    <col min="6147" max="6147" width="15.875" style="12" customWidth="1"/>
    <col min="6148" max="6148" width="13.125" style="12" customWidth="1"/>
    <col min="6149" max="6149" width="3.25" style="12" customWidth="1"/>
    <col min="6150" max="6400" width="9" style="12"/>
    <col min="6401" max="6401" width="11.625" style="12" customWidth="1"/>
    <col min="6402" max="6402" width="28.875" style="12" customWidth="1"/>
    <col min="6403" max="6403" width="15.875" style="12" customWidth="1"/>
    <col min="6404" max="6404" width="13.125" style="12" customWidth="1"/>
    <col min="6405" max="6405" width="3.25" style="12" customWidth="1"/>
    <col min="6406" max="6656" width="9" style="12"/>
    <col min="6657" max="6657" width="11.625" style="12" customWidth="1"/>
    <col min="6658" max="6658" width="28.875" style="12" customWidth="1"/>
    <col min="6659" max="6659" width="15.875" style="12" customWidth="1"/>
    <col min="6660" max="6660" width="13.125" style="12" customWidth="1"/>
    <col min="6661" max="6661" width="3.25" style="12" customWidth="1"/>
    <col min="6662" max="6912" width="9" style="12"/>
    <col min="6913" max="6913" width="11.625" style="12" customWidth="1"/>
    <col min="6914" max="6914" width="28.875" style="12" customWidth="1"/>
    <col min="6915" max="6915" width="15.875" style="12" customWidth="1"/>
    <col min="6916" max="6916" width="13.125" style="12" customWidth="1"/>
    <col min="6917" max="6917" width="3.25" style="12" customWidth="1"/>
    <col min="6918" max="7168" width="9" style="12"/>
    <col min="7169" max="7169" width="11.625" style="12" customWidth="1"/>
    <col min="7170" max="7170" width="28.875" style="12" customWidth="1"/>
    <col min="7171" max="7171" width="15.875" style="12" customWidth="1"/>
    <col min="7172" max="7172" width="13.125" style="12" customWidth="1"/>
    <col min="7173" max="7173" width="3.25" style="12" customWidth="1"/>
    <col min="7174" max="7424" width="9" style="12"/>
    <col min="7425" max="7425" width="11.625" style="12" customWidth="1"/>
    <col min="7426" max="7426" width="28.875" style="12" customWidth="1"/>
    <col min="7427" max="7427" width="15.875" style="12" customWidth="1"/>
    <col min="7428" max="7428" width="13.125" style="12" customWidth="1"/>
    <col min="7429" max="7429" width="3.25" style="12" customWidth="1"/>
    <col min="7430" max="7680" width="9" style="12"/>
    <col min="7681" max="7681" width="11.625" style="12" customWidth="1"/>
    <col min="7682" max="7682" width="28.875" style="12" customWidth="1"/>
    <col min="7683" max="7683" width="15.875" style="12" customWidth="1"/>
    <col min="7684" max="7684" width="13.125" style="12" customWidth="1"/>
    <col min="7685" max="7685" width="3.25" style="12" customWidth="1"/>
    <col min="7686" max="7936" width="9" style="12"/>
    <col min="7937" max="7937" width="11.625" style="12" customWidth="1"/>
    <col min="7938" max="7938" width="28.875" style="12" customWidth="1"/>
    <col min="7939" max="7939" width="15.875" style="12" customWidth="1"/>
    <col min="7940" max="7940" width="13.125" style="12" customWidth="1"/>
    <col min="7941" max="7941" width="3.25" style="12" customWidth="1"/>
    <col min="7942" max="8192" width="9" style="12"/>
    <col min="8193" max="8193" width="11.625" style="12" customWidth="1"/>
    <col min="8194" max="8194" width="28.875" style="12" customWidth="1"/>
    <col min="8195" max="8195" width="15.875" style="12" customWidth="1"/>
    <col min="8196" max="8196" width="13.125" style="12" customWidth="1"/>
    <col min="8197" max="8197" width="3.25" style="12" customWidth="1"/>
    <col min="8198" max="8448" width="9" style="12"/>
    <col min="8449" max="8449" width="11.625" style="12" customWidth="1"/>
    <col min="8450" max="8450" width="28.875" style="12" customWidth="1"/>
    <col min="8451" max="8451" width="15.875" style="12" customWidth="1"/>
    <col min="8452" max="8452" width="13.125" style="12" customWidth="1"/>
    <col min="8453" max="8453" width="3.25" style="12" customWidth="1"/>
    <col min="8454" max="8704" width="9" style="12"/>
    <col min="8705" max="8705" width="11.625" style="12" customWidth="1"/>
    <col min="8706" max="8706" width="28.875" style="12" customWidth="1"/>
    <col min="8707" max="8707" width="15.875" style="12" customWidth="1"/>
    <col min="8708" max="8708" width="13.125" style="12" customWidth="1"/>
    <col min="8709" max="8709" width="3.25" style="12" customWidth="1"/>
    <col min="8710" max="8960" width="9" style="12"/>
    <col min="8961" max="8961" width="11.625" style="12" customWidth="1"/>
    <col min="8962" max="8962" width="28.875" style="12" customWidth="1"/>
    <col min="8963" max="8963" width="15.875" style="12" customWidth="1"/>
    <col min="8964" max="8964" width="13.125" style="12" customWidth="1"/>
    <col min="8965" max="8965" width="3.25" style="12" customWidth="1"/>
    <col min="8966" max="9216" width="9" style="12"/>
    <col min="9217" max="9217" width="11.625" style="12" customWidth="1"/>
    <col min="9218" max="9218" width="28.875" style="12" customWidth="1"/>
    <col min="9219" max="9219" width="15.875" style="12" customWidth="1"/>
    <col min="9220" max="9220" width="13.125" style="12" customWidth="1"/>
    <col min="9221" max="9221" width="3.25" style="12" customWidth="1"/>
    <col min="9222" max="9472" width="9" style="12"/>
    <col min="9473" max="9473" width="11.625" style="12" customWidth="1"/>
    <col min="9474" max="9474" width="28.875" style="12" customWidth="1"/>
    <col min="9475" max="9475" width="15.875" style="12" customWidth="1"/>
    <col min="9476" max="9476" width="13.125" style="12" customWidth="1"/>
    <col min="9477" max="9477" width="3.25" style="12" customWidth="1"/>
    <col min="9478" max="9728" width="9" style="12"/>
    <col min="9729" max="9729" width="11.625" style="12" customWidth="1"/>
    <col min="9730" max="9730" width="28.875" style="12" customWidth="1"/>
    <col min="9731" max="9731" width="15.875" style="12" customWidth="1"/>
    <col min="9732" max="9732" width="13.125" style="12" customWidth="1"/>
    <col min="9733" max="9733" width="3.25" style="12" customWidth="1"/>
    <col min="9734" max="9984" width="9" style="12"/>
    <col min="9985" max="9985" width="11.625" style="12" customWidth="1"/>
    <col min="9986" max="9986" width="28.875" style="12" customWidth="1"/>
    <col min="9987" max="9987" width="15.875" style="12" customWidth="1"/>
    <col min="9988" max="9988" width="13.125" style="12" customWidth="1"/>
    <col min="9989" max="9989" width="3.25" style="12" customWidth="1"/>
    <col min="9990" max="10240" width="9" style="12"/>
    <col min="10241" max="10241" width="11.625" style="12" customWidth="1"/>
    <col min="10242" max="10242" width="28.875" style="12" customWidth="1"/>
    <col min="10243" max="10243" width="15.875" style="12" customWidth="1"/>
    <col min="10244" max="10244" width="13.125" style="12" customWidth="1"/>
    <col min="10245" max="10245" width="3.25" style="12" customWidth="1"/>
    <col min="10246" max="10496" width="9" style="12"/>
    <col min="10497" max="10497" width="11.625" style="12" customWidth="1"/>
    <col min="10498" max="10498" width="28.875" style="12" customWidth="1"/>
    <col min="10499" max="10499" width="15.875" style="12" customWidth="1"/>
    <col min="10500" max="10500" width="13.125" style="12" customWidth="1"/>
    <col min="10501" max="10501" width="3.25" style="12" customWidth="1"/>
    <col min="10502" max="10752" width="9" style="12"/>
    <col min="10753" max="10753" width="11.625" style="12" customWidth="1"/>
    <col min="10754" max="10754" width="28.875" style="12" customWidth="1"/>
    <col min="10755" max="10755" width="15.875" style="12" customWidth="1"/>
    <col min="10756" max="10756" width="13.125" style="12" customWidth="1"/>
    <col min="10757" max="10757" width="3.25" style="12" customWidth="1"/>
    <col min="10758" max="11008" width="9" style="12"/>
    <col min="11009" max="11009" width="11.625" style="12" customWidth="1"/>
    <col min="11010" max="11010" width="28.875" style="12" customWidth="1"/>
    <col min="11011" max="11011" width="15.875" style="12" customWidth="1"/>
    <col min="11012" max="11012" width="13.125" style="12" customWidth="1"/>
    <col min="11013" max="11013" width="3.25" style="12" customWidth="1"/>
    <col min="11014" max="11264" width="9" style="12"/>
    <col min="11265" max="11265" width="11.625" style="12" customWidth="1"/>
    <col min="11266" max="11266" width="28.875" style="12" customWidth="1"/>
    <col min="11267" max="11267" width="15.875" style="12" customWidth="1"/>
    <col min="11268" max="11268" width="13.125" style="12" customWidth="1"/>
    <col min="11269" max="11269" width="3.25" style="12" customWidth="1"/>
    <col min="11270" max="11520" width="9" style="12"/>
    <col min="11521" max="11521" width="11.625" style="12" customWidth="1"/>
    <col min="11522" max="11522" width="28.875" style="12" customWidth="1"/>
    <col min="11523" max="11523" width="15.875" style="12" customWidth="1"/>
    <col min="11524" max="11524" width="13.125" style="12" customWidth="1"/>
    <col min="11525" max="11525" width="3.25" style="12" customWidth="1"/>
    <col min="11526" max="11776" width="9" style="12"/>
    <col min="11777" max="11777" width="11.625" style="12" customWidth="1"/>
    <col min="11778" max="11778" width="28.875" style="12" customWidth="1"/>
    <col min="11779" max="11779" width="15.875" style="12" customWidth="1"/>
    <col min="11780" max="11780" width="13.125" style="12" customWidth="1"/>
    <col min="11781" max="11781" width="3.25" style="12" customWidth="1"/>
    <col min="11782" max="12032" width="9" style="12"/>
    <col min="12033" max="12033" width="11.625" style="12" customWidth="1"/>
    <col min="12034" max="12034" width="28.875" style="12" customWidth="1"/>
    <col min="12035" max="12035" width="15.875" style="12" customWidth="1"/>
    <col min="12036" max="12036" width="13.125" style="12" customWidth="1"/>
    <col min="12037" max="12037" width="3.25" style="12" customWidth="1"/>
    <col min="12038" max="12288" width="9" style="12"/>
    <col min="12289" max="12289" width="11.625" style="12" customWidth="1"/>
    <col min="12290" max="12290" width="28.875" style="12" customWidth="1"/>
    <col min="12291" max="12291" width="15.875" style="12" customWidth="1"/>
    <col min="12292" max="12292" width="13.125" style="12" customWidth="1"/>
    <col min="12293" max="12293" width="3.25" style="12" customWidth="1"/>
    <col min="12294" max="12544" width="9" style="12"/>
    <col min="12545" max="12545" width="11.625" style="12" customWidth="1"/>
    <col min="12546" max="12546" width="28.875" style="12" customWidth="1"/>
    <col min="12547" max="12547" width="15.875" style="12" customWidth="1"/>
    <col min="12548" max="12548" width="13.125" style="12" customWidth="1"/>
    <col min="12549" max="12549" width="3.25" style="12" customWidth="1"/>
    <col min="12550" max="12800" width="9" style="12"/>
    <col min="12801" max="12801" width="11.625" style="12" customWidth="1"/>
    <col min="12802" max="12802" width="28.875" style="12" customWidth="1"/>
    <col min="12803" max="12803" width="15.875" style="12" customWidth="1"/>
    <col min="12804" max="12804" width="13.125" style="12" customWidth="1"/>
    <col min="12805" max="12805" width="3.25" style="12" customWidth="1"/>
    <col min="12806" max="13056" width="9" style="12"/>
    <col min="13057" max="13057" width="11.625" style="12" customWidth="1"/>
    <col min="13058" max="13058" width="28.875" style="12" customWidth="1"/>
    <col min="13059" max="13059" width="15.875" style="12" customWidth="1"/>
    <col min="13060" max="13060" width="13.125" style="12" customWidth="1"/>
    <col min="13061" max="13061" width="3.25" style="12" customWidth="1"/>
    <col min="13062" max="13312" width="9" style="12"/>
    <col min="13313" max="13313" width="11.625" style="12" customWidth="1"/>
    <col min="13314" max="13314" width="28.875" style="12" customWidth="1"/>
    <col min="13315" max="13315" width="15.875" style="12" customWidth="1"/>
    <col min="13316" max="13316" width="13.125" style="12" customWidth="1"/>
    <col min="13317" max="13317" width="3.25" style="12" customWidth="1"/>
    <col min="13318" max="13568" width="9" style="12"/>
    <col min="13569" max="13569" width="11.625" style="12" customWidth="1"/>
    <col min="13570" max="13570" width="28.875" style="12" customWidth="1"/>
    <col min="13571" max="13571" width="15.875" style="12" customWidth="1"/>
    <col min="13572" max="13572" width="13.125" style="12" customWidth="1"/>
    <col min="13573" max="13573" width="3.25" style="12" customWidth="1"/>
    <col min="13574" max="13824" width="9" style="12"/>
    <col min="13825" max="13825" width="11.625" style="12" customWidth="1"/>
    <col min="13826" max="13826" width="28.875" style="12" customWidth="1"/>
    <col min="13827" max="13827" width="15.875" style="12" customWidth="1"/>
    <col min="13828" max="13828" width="13.125" style="12" customWidth="1"/>
    <col min="13829" max="13829" width="3.25" style="12" customWidth="1"/>
    <col min="13830" max="14080" width="9" style="12"/>
    <col min="14081" max="14081" width="11.625" style="12" customWidth="1"/>
    <col min="14082" max="14082" width="28.875" style="12" customWidth="1"/>
    <col min="14083" max="14083" width="15.875" style="12" customWidth="1"/>
    <col min="14084" max="14084" width="13.125" style="12" customWidth="1"/>
    <col min="14085" max="14085" width="3.25" style="12" customWidth="1"/>
    <col min="14086" max="14336" width="9" style="12"/>
    <col min="14337" max="14337" width="11.625" style="12" customWidth="1"/>
    <col min="14338" max="14338" width="28.875" style="12" customWidth="1"/>
    <col min="14339" max="14339" width="15.875" style="12" customWidth="1"/>
    <col min="14340" max="14340" width="13.125" style="12" customWidth="1"/>
    <col min="14341" max="14341" width="3.25" style="12" customWidth="1"/>
    <col min="14342" max="14592" width="9" style="12"/>
    <col min="14593" max="14593" width="11.625" style="12" customWidth="1"/>
    <col min="14594" max="14594" width="28.875" style="12" customWidth="1"/>
    <col min="14595" max="14595" width="15.875" style="12" customWidth="1"/>
    <col min="14596" max="14596" width="13.125" style="12" customWidth="1"/>
    <col min="14597" max="14597" width="3.25" style="12" customWidth="1"/>
    <col min="14598" max="14848" width="9" style="12"/>
    <col min="14849" max="14849" width="11.625" style="12" customWidth="1"/>
    <col min="14850" max="14850" width="28.875" style="12" customWidth="1"/>
    <col min="14851" max="14851" width="15.875" style="12" customWidth="1"/>
    <col min="14852" max="14852" width="13.125" style="12" customWidth="1"/>
    <col min="14853" max="14853" width="3.25" style="12" customWidth="1"/>
    <col min="14854" max="15104" width="9" style="12"/>
    <col min="15105" max="15105" width="11.625" style="12" customWidth="1"/>
    <col min="15106" max="15106" width="28.875" style="12" customWidth="1"/>
    <col min="15107" max="15107" width="15.875" style="12" customWidth="1"/>
    <col min="15108" max="15108" width="13.125" style="12" customWidth="1"/>
    <col min="15109" max="15109" width="3.25" style="12" customWidth="1"/>
    <col min="15110" max="15360" width="9" style="12"/>
    <col min="15361" max="15361" width="11.625" style="12" customWidth="1"/>
    <col min="15362" max="15362" width="28.875" style="12" customWidth="1"/>
    <col min="15363" max="15363" width="15.875" style="12" customWidth="1"/>
    <col min="15364" max="15364" width="13.125" style="12" customWidth="1"/>
    <col min="15365" max="15365" width="3.25" style="12" customWidth="1"/>
    <col min="15366" max="15616" width="9" style="12"/>
    <col min="15617" max="15617" width="11.625" style="12" customWidth="1"/>
    <col min="15618" max="15618" width="28.875" style="12" customWidth="1"/>
    <col min="15619" max="15619" width="15.875" style="12" customWidth="1"/>
    <col min="15620" max="15620" width="13.125" style="12" customWidth="1"/>
    <col min="15621" max="15621" width="3.25" style="12" customWidth="1"/>
    <col min="15622" max="15872" width="9" style="12"/>
    <col min="15873" max="15873" width="11.625" style="12" customWidth="1"/>
    <col min="15874" max="15874" width="28.875" style="12" customWidth="1"/>
    <col min="15875" max="15875" width="15.875" style="12" customWidth="1"/>
    <col min="15876" max="15876" width="13.125" style="12" customWidth="1"/>
    <col min="15877" max="15877" width="3.25" style="12" customWidth="1"/>
    <col min="15878" max="16128" width="9" style="12"/>
    <col min="16129" max="16129" width="11.625" style="12" customWidth="1"/>
    <col min="16130" max="16130" width="28.875" style="12" customWidth="1"/>
    <col min="16131" max="16131" width="15.875" style="12" customWidth="1"/>
    <col min="16132" max="16132" width="13.125" style="12" customWidth="1"/>
    <col min="16133" max="16133" width="3.25" style="12" customWidth="1"/>
    <col min="16134" max="16384" width="9" style="12"/>
  </cols>
  <sheetData>
    <row r="1" spans="1:6" ht="22.5" customHeight="1" x14ac:dyDescent="0.55000000000000004">
      <c r="A1" s="520" t="s">
        <v>214</v>
      </c>
      <c r="B1" s="520"/>
      <c r="C1" s="520"/>
      <c r="D1" s="520"/>
      <c r="E1" s="520"/>
      <c r="F1" s="520"/>
    </row>
    <row r="2" spans="1:6" ht="22.5" customHeight="1" x14ac:dyDescent="0.55000000000000004">
      <c r="A2" s="521" t="s">
        <v>302</v>
      </c>
      <c r="B2" s="521"/>
      <c r="C2" s="521"/>
      <c r="D2" s="521"/>
      <c r="E2" s="521"/>
      <c r="F2" s="521"/>
    </row>
    <row r="3" spans="1:6" ht="22.5" customHeight="1" x14ac:dyDescent="0.55000000000000004">
      <c r="A3" s="521" t="s">
        <v>290</v>
      </c>
      <c r="B3" s="521"/>
      <c r="C3" s="521"/>
      <c r="D3" s="521"/>
      <c r="E3" s="521"/>
      <c r="F3" s="521"/>
    </row>
    <row r="4" spans="1:6" ht="22.5" customHeight="1" x14ac:dyDescent="0.55000000000000004">
      <c r="A4" s="521" t="s">
        <v>210</v>
      </c>
      <c r="B4" s="521"/>
      <c r="C4" s="521"/>
      <c r="D4" s="521"/>
      <c r="E4" s="521"/>
      <c r="F4" s="521"/>
    </row>
    <row r="5" spans="1:6" ht="22.5" customHeight="1" x14ac:dyDescent="0.55000000000000004">
      <c r="A5" s="528" t="s">
        <v>211</v>
      </c>
      <c r="B5" s="529"/>
      <c r="C5" s="530"/>
      <c r="D5" s="125" t="s">
        <v>28</v>
      </c>
      <c r="E5" s="125" t="s">
        <v>38</v>
      </c>
      <c r="F5" s="126" t="s">
        <v>274</v>
      </c>
    </row>
    <row r="6" spans="1:6" ht="22.5" customHeight="1" x14ac:dyDescent="0.55000000000000004">
      <c r="A6" s="523" t="s">
        <v>213</v>
      </c>
      <c r="B6" s="524"/>
      <c r="C6" s="525"/>
      <c r="D6" s="127"/>
      <c r="E6" s="351"/>
      <c r="F6" s="128"/>
    </row>
    <row r="7" spans="1:6" ht="22.5" customHeight="1" x14ac:dyDescent="0.55000000000000004">
      <c r="A7" s="129"/>
      <c r="B7" s="392" t="s">
        <v>435</v>
      </c>
      <c r="C7" s="131"/>
      <c r="D7" s="352">
        <v>107000</v>
      </c>
      <c r="E7" s="353" t="s">
        <v>278</v>
      </c>
      <c r="F7" s="133" t="s">
        <v>172</v>
      </c>
    </row>
    <row r="8" spans="1:6" ht="22.5" customHeight="1" x14ac:dyDescent="0.55000000000000004">
      <c r="A8" s="129"/>
      <c r="B8" s="392" t="s">
        <v>436</v>
      </c>
      <c r="C8" s="131"/>
      <c r="D8" s="352">
        <v>105000</v>
      </c>
      <c r="E8" s="353" t="s">
        <v>278</v>
      </c>
      <c r="F8" s="133" t="s">
        <v>172</v>
      </c>
    </row>
    <row r="9" spans="1:6" ht="22.5" customHeight="1" x14ac:dyDescent="0.55000000000000004">
      <c r="A9" s="129"/>
      <c r="B9" s="392" t="s">
        <v>437</v>
      </c>
      <c r="C9" s="131"/>
      <c r="D9" s="352">
        <v>198700</v>
      </c>
      <c r="E9" s="353" t="s">
        <v>278</v>
      </c>
      <c r="F9" s="133" t="s">
        <v>172</v>
      </c>
    </row>
    <row r="10" spans="1:6" ht="22.5" customHeight="1" x14ac:dyDescent="0.55000000000000004">
      <c r="A10" s="129"/>
      <c r="B10" s="392" t="s">
        <v>432</v>
      </c>
      <c r="C10" s="131"/>
      <c r="D10" s="352">
        <v>199000</v>
      </c>
      <c r="E10" s="353" t="s">
        <v>278</v>
      </c>
      <c r="F10" s="133" t="s">
        <v>172</v>
      </c>
    </row>
    <row r="11" spans="1:6" ht="22.5" customHeight="1" x14ac:dyDescent="0.55000000000000004">
      <c r="A11" s="129"/>
      <c r="B11" s="392" t="s">
        <v>438</v>
      </c>
      <c r="C11" s="131"/>
      <c r="D11" s="352">
        <v>267900</v>
      </c>
      <c r="E11" s="353" t="s">
        <v>278</v>
      </c>
      <c r="F11" s="133" t="s">
        <v>172</v>
      </c>
    </row>
    <row r="12" spans="1:6" ht="22.5" customHeight="1" x14ac:dyDescent="0.55000000000000004">
      <c r="A12" s="129"/>
      <c r="B12" s="392" t="s">
        <v>439</v>
      </c>
      <c r="C12" s="131"/>
      <c r="D12" s="352">
        <v>200400</v>
      </c>
      <c r="E12" s="353" t="s">
        <v>278</v>
      </c>
      <c r="F12" s="133" t="s">
        <v>172</v>
      </c>
    </row>
    <row r="13" spans="1:6" ht="22.5" customHeight="1" x14ac:dyDescent="0.55000000000000004">
      <c r="A13" s="129"/>
      <c r="B13" s="392" t="s">
        <v>440</v>
      </c>
      <c r="C13" s="131"/>
      <c r="D13" s="352">
        <v>202500</v>
      </c>
      <c r="E13" s="353" t="s">
        <v>278</v>
      </c>
      <c r="F13" s="133" t="s">
        <v>172</v>
      </c>
    </row>
    <row r="14" spans="1:6" ht="22.5" customHeight="1" x14ac:dyDescent="0.55000000000000004">
      <c r="A14" s="129"/>
      <c r="B14" s="392" t="s">
        <v>441</v>
      </c>
      <c r="C14" s="131"/>
      <c r="D14" s="352">
        <v>21200</v>
      </c>
      <c r="E14" s="353" t="s">
        <v>278</v>
      </c>
      <c r="F14" s="133" t="s">
        <v>172</v>
      </c>
    </row>
    <row r="15" spans="1:6" ht="22.5" customHeight="1" x14ac:dyDescent="0.55000000000000004">
      <c r="A15" s="129"/>
      <c r="B15" s="392" t="s">
        <v>442</v>
      </c>
      <c r="C15" s="131"/>
      <c r="D15" s="352">
        <v>227000</v>
      </c>
      <c r="E15" s="353" t="s">
        <v>278</v>
      </c>
      <c r="F15" s="133" t="s">
        <v>172</v>
      </c>
    </row>
    <row r="16" spans="1:6" ht="22.5" customHeight="1" x14ac:dyDescent="0.55000000000000004">
      <c r="A16" s="129"/>
      <c r="B16" s="392" t="s">
        <v>443</v>
      </c>
      <c r="C16" s="131"/>
      <c r="D16" s="352">
        <v>35500</v>
      </c>
      <c r="E16" s="353" t="s">
        <v>278</v>
      </c>
      <c r="F16" s="133" t="s">
        <v>172</v>
      </c>
    </row>
    <row r="17" spans="1:7" ht="22.5" customHeight="1" x14ac:dyDescent="0.55000000000000004">
      <c r="A17" s="129"/>
      <c r="B17" s="392" t="s">
        <v>444</v>
      </c>
      <c r="C17" s="131"/>
      <c r="D17" s="352">
        <v>64100</v>
      </c>
      <c r="E17" s="353" t="s">
        <v>278</v>
      </c>
      <c r="F17" s="133" t="s">
        <v>172</v>
      </c>
    </row>
    <row r="18" spans="1:7" ht="22.5" customHeight="1" x14ac:dyDescent="0.55000000000000004">
      <c r="A18" s="129"/>
      <c r="B18" s="531" t="s">
        <v>445</v>
      </c>
      <c r="C18" s="532"/>
      <c r="D18" s="352">
        <v>69100</v>
      </c>
      <c r="E18" s="353" t="s">
        <v>278</v>
      </c>
      <c r="F18" s="133" t="s">
        <v>172</v>
      </c>
    </row>
    <row r="19" spans="1:7" ht="22.5" customHeight="1" x14ac:dyDescent="0.55000000000000004">
      <c r="A19" s="129"/>
      <c r="B19" s="392" t="s">
        <v>446</v>
      </c>
      <c r="C19" s="131"/>
      <c r="D19" s="352">
        <v>91600</v>
      </c>
      <c r="E19" s="353" t="s">
        <v>278</v>
      </c>
      <c r="F19" s="133" t="s">
        <v>172</v>
      </c>
    </row>
    <row r="20" spans="1:7" ht="22.5" customHeight="1" x14ac:dyDescent="0.55000000000000004">
      <c r="A20" s="129"/>
      <c r="B20" s="392" t="s">
        <v>447</v>
      </c>
      <c r="C20" s="131"/>
      <c r="D20" s="352">
        <v>94900</v>
      </c>
      <c r="E20" s="353" t="s">
        <v>278</v>
      </c>
      <c r="F20" s="133" t="s">
        <v>172</v>
      </c>
    </row>
    <row r="21" spans="1:7" ht="22.5" customHeight="1" x14ac:dyDescent="0.55000000000000004">
      <c r="A21" s="129"/>
      <c r="B21" s="392" t="s">
        <v>448</v>
      </c>
      <c r="C21" s="131"/>
      <c r="D21" s="352">
        <v>99000</v>
      </c>
      <c r="E21" s="353" t="s">
        <v>278</v>
      </c>
      <c r="F21" s="133" t="s">
        <v>172</v>
      </c>
    </row>
    <row r="22" spans="1:7" ht="22.5" customHeight="1" x14ac:dyDescent="0.55000000000000004">
      <c r="A22" s="129"/>
      <c r="B22" s="392" t="s">
        <v>449</v>
      </c>
      <c r="C22" s="131"/>
      <c r="D22" s="401">
        <v>244300</v>
      </c>
      <c r="E22" s="353" t="s">
        <v>278</v>
      </c>
      <c r="F22" s="133" t="s">
        <v>172</v>
      </c>
      <c r="G22" s="13"/>
    </row>
    <row r="23" spans="1:7" ht="22.5" customHeight="1" x14ac:dyDescent="0.55000000000000004">
      <c r="A23" s="129"/>
      <c r="B23" s="392" t="s">
        <v>434</v>
      </c>
      <c r="C23" s="131"/>
      <c r="D23" s="352">
        <v>157700</v>
      </c>
      <c r="E23" s="353" t="s">
        <v>278</v>
      </c>
      <c r="F23" s="133" t="s">
        <v>172</v>
      </c>
    </row>
    <row r="24" spans="1:7" ht="22.5" customHeight="1" x14ac:dyDescent="0.55000000000000004">
      <c r="A24" s="129"/>
      <c r="B24" s="400" t="s">
        <v>451</v>
      </c>
      <c r="C24" s="131"/>
      <c r="D24" s="352">
        <v>250000</v>
      </c>
      <c r="E24" s="353" t="s">
        <v>278</v>
      </c>
      <c r="F24" s="133" t="s">
        <v>172</v>
      </c>
    </row>
    <row r="25" spans="1:7" ht="22.5" customHeight="1" x14ac:dyDescent="0.55000000000000004">
      <c r="A25" s="129"/>
      <c r="B25" s="400" t="s">
        <v>452</v>
      </c>
      <c r="C25" s="131"/>
      <c r="D25" s="352">
        <v>278000</v>
      </c>
      <c r="E25" s="353" t="s">
        <v>278</v>
      </c>
      <c r="F25" s="133" t="s">
        <v>172</v>
      </c>
    </row>
    <row r="26" spans="1:7" ht="22.5" customHeight="1" x14ac:dyDescent="0.55000000000000004">
      <c r="A26" s="129"/>
      <c r="B26" s="400" t="s">
        <v>453</v>
      </c>
      <c r="C26" s="131"/>
      <c r="D26" s="352">
        <v>480000</v>
      </c>
      <c r="E26" s="353" t="s">
        <v>278</v>
      </c>
      <c r="F26" s="133" t="s">
        <v>172</v>
      </c>
    </row>
    <row r="27" spans="1:7" ht="22.5" customHeight="1" x14ac:dyDescent="0.55000000000000004">
      <c r="A27" s="129"/>
      <c r="B27" s="400" t="s">
        <v>454</v>
      </c>
      <c r="C27" s="131"/>
      <c r="D27" s="352">
        <v>380000</v>
      </c>
      <c r="E27" s="353" t="s">
        <v>278</v>
      </c>
      <c r="F27" s="133" t="s">
        <v>172</v>
      </c>
    </row>
    <row r="28" spans="1:7" ht="22.5" customHeight="1" x14ac:dyDescent="0.55000000000000004">
      <c r="A28" s="129"/>
      <c r="B28" s="400" t="s">
        <v>455</v>
      </c>
      <c r="C28" s="131"/>
      <c r="D28" s="352">
        <v>250000</v>
      </c>
      <c r="E28" s="353" t="s">
        <v>278</v>
      </c>
      <c r="F28" s="133" t="s">
        <v>172</v>
      </c>
    </row>
    <row r="29" spans="1:7" ht="22.5" customHeight="1" x14ac:dyDescent="0.55000000000000004">
      <c r="A29" s="129"/>
      <c r="B29" s="400" t="s">
        <v>456</v>
      </c>
      <c r="C29" s="131"/>
      <c r="D29" s="352">
        <v>150000</v>
      </c>
      <c r="E29" s="353" t="s">
        <v>278</v>
      </c>
      <c r="F29" s="133" t="s">
        <v>172</v>
      </c>
    </row>
    <row r="30" spans="1:7" ht="22.5" customHeight="1" x14ac:dyDescent="0.55000000000000004">
      <c r="A30" s="129"/>
      <c r="B30" s="400" t="s">
        <v>457</v>
      </c>
      <c r="C30" s="131"/>
      <c r="D30" s="352">
        <v>49000</v>
      </c>
      <c r="E30" s="353" t="s">
        <v>278</v>
      </c>
      <c r="F30" s="133" t="s">
        <v>172</v>
      </c>
    </row>
    <row r="31" spans="1:7" ht="22.5" customHeight="1" x14ac:dyDescent="0.55000000000000004">
      <c r="A31" s="129"/>
      <c r="B31" s="400" t="s">
        <v>458</v>
      </c>
      <c r="C31" s="131"/>
      <c r="D31" s="352">
        <v>154000</v>
      </c>
      <c r="E31" s="353" t="s">
        <v>278</v>
      </c>
      <c r="F31" s="133" t="s">
        <v>172</v>
      </c>
    </row>
    <row r="32" spans="1:7" ht="22.5" customHeight="1" x14ac:dyDescent="0.55000000000000004">
      <c r="A32" s="134"/>
      <c r="B32" s="135"/>
      <c r="C32" s="136"/>
      <c r="D32" s="349"/>
      <c r="E32" s="354"/>
      <c r="F32" s="137"/>
    </row>
    <row r="33" spans="1:6" ht="22.5" customHeight="1" x14ac:dyDescent="0.55000000000000004">
      <c r="A33" s="528" t="s">
        <v>450</v>
      </c>
      <c r="B33" s="529"/>
      <c r="C33" s="530"/>
      <c r="D33" s="138">
        <f>SUM(D6:D32)</f>
        <v>4375900</v>
      </c>
      <c r="E33" s="355"/>
      <c r="F33" s="139"/>
    </row>
    <row r="34" spans="1:6" ht="22.5" customHeight="1" x14ac:dyDescent="0.55000000000000004">
      <c r="A34" s="408"/>
      <c r="B34" s="408"/>
      <c r="C34" s="408"/>
      <c r="D34" s="355"/>
      <c r="E34" s="355"/>
      <c r="F34" s="139"/>
    </row>
    <row r="35" spans="1:6" ht="22.5" customHeight="1" x14ac:dyDescent="0.55000000000000004">
      <c r="A35" s="408"/>
      <c r="B35" s="408"/>
      <c r="C35" s="408"/>
      <c r="D35" s="355"/>
      <c r="E35" s="355"/>
      <c r="F35" s="139"/>
    </row>
    <row r="36" spans="1:6" ht="22.5" customHeight="1" x14ac:dyDescent="0.55000000000000004">
      <c r="A36" s="408"/>
      <c r="B36" s="408"/>
      <c r="C36" s="408"/>
      <c r="D36" s="355"/>
      <c r="E36" s="355"/>
      <c r="F36" s="139"/>
    </row>
    <row r="37" spans="1:6" ht="22.5" customHeight="1" x14ac:dyDescent="0.55000000000000004">
      <c r="A37" s="408"/>
      <c r="B37" s="408"/>
      <c r="C37" s="408"/>
      <c r="D37" s="355"/>
      <c r="E37" s="355"/>
      <c r="F37" s="139"/>
    </row>
    <row r="38" spans="1:6" ht="22.5" customHeight="1" x14ac:dyDescent="0.55000000000000004">
      <c r="A38" s="408"/>
      <c r="B38" s="408"/>
      <c r="C38" s="408"/>
      <c r="D38" s="355"/>
      <c r="E38" s="355"/>
      <c r="F38" s="139"/>
    </row>
    <row r="39" spans="1:6" ht="22.5" customHeight="1" x14ac:dyDescent="0.55000000000000004">
      <c r="A39" s="408"/>
      <c r="B39" s="408"/>
      <c r="C39" s="408"/>
      <c r="D39" s="355"/>
      <c r="E39" s="355"/>
      <c r="F39" s="139"/>
    </row>
    <row r="40" spans="1:6" ht="22.5" customHeight="1" x14ac:dyDescent="0.55000000000000004">
      <c r="A40" s="408"/>
      <c r="B40" s="408"/>
      <c r="C40" s="408"/>
      <c r="D40" s="355"/>
      <c r="E40" s="355"/>
      <c r="F40" s="139"/>
    </row>
    <row r="41" spans="1:6" ht="22.5" customHeight="1" x14ac:dyDescent="0.55000000000000004">
      <c r="A41" s="408"/>
      <c r="B41" s="408"/>
      <c r="C41" s="408"/>
      <c r="D41" s="355"/>
      <c r="E41" s="355"/>
      <c r="F41" s="139"/>
    </row>
    <row r="42" spans="1:6" ht="22.5" customHeight="1" x14ac:dyDescent="0.55000000000000004">
      <c r="A42" s="408"/>
      <c r="B42" s="408"/>
      <c r="C42" s="408"/>
      <c r="D42" s="355"/>
      <c r="E42" s="355"/>
      <c r="F42" s="139"/>
    </row>
    <row r="43" spans="1:6" ht="22.5" customHeight="1" x14ac:dyDescent="0.55000000000000004">
      <c r="A43" s="408"/>
      <c r="B43" s="408"/>
      <c r="C43" s="408"/>
      <c r="D43" s="355"/>
      <c r="E43" s="355"/>
      <c r="F43" s="139"/>
    </row>
    <row r="44" spans="1:6" ht="22.5" customHeight="1" x14ac:dyDescent="0.55000000000000004">
      <c r="A44" s="408"/>
      <c r="B44" s="408"/>
      <c r="C44" s="408"/>
      <c r="D44" s="355"/>
      <c r="E44" s="355"/>
      <c r="F44" s="139"/>
    </row>
    <row r="45" spans="1:6" ht="22.5" customHeight="1" x14ac:dyDescent="0.55000000000000004">
      <c r="A45" s="408"/>
      <c r="B45" s="408"/>
      <c r="C45" s="408"/>
      <c r="D45" s="355"/>
      <c r="E45" s="355"/>
      <c r="F45" s="139"/>
    </row>
    <row r="46" spans="1:6" ht="22.5" customHeight="1" x14ac:dyDescent="0.55000000000000004">
      <c r="A46" s="408"/>
      <c r="B46" s="408"/>
      <c r="C46" s="408"/>
      <c r="D46" s="355"/>
      <c r="E46" s="355"/>
      <c r="F46" s="139"/>
    </row>
    <row r="47" spans="1:6" ht="22.5" customHeight="1" x14ac:dyDescent="0.55000000000000004">
      <c r="A47" s="408"/>
      <c r="B47" s="408"/>
      <c r="C47" s="408"/>
      <c r="D47" s="355"/>
      <c r="E47" s="355"/>
      <c r="F47" s="139"/>
    </row>
    <row r="48" spans="1:6" ht="22.5" customHeight="1" x14ac:dyDescent="0.55000000000000004">
      <c r="A48" s="408"/>
      <c r="B48" s="408"/>
      <c r="C48" s="408"/>
      <c r="D48" s="355"/>
      <c r="E48" s="355"/>
      <c r="F48" s="139"/>
    </row>
    <row r="49" spans="1:6" ht="22.5" customHeight="1" x14ac:dyDescent="0.55000000000000004">
      <c r="A49" s="408"/>
      <c r="B49" s="408"/>
      <c r="C49" s="408"/>
      <c r="D49" s="355"/>
      <c r="E49" s="355"/>
      <c r="F49" s="139"/>
    </row>
    <row r="50" spans="1:6" ht="22.5" customHeight="1" x14ac:dyDescent="0.55000000000000004">
      <c r="A50" s="408"/>
      <c r="B50" s="408"/>
      <c r="C50" s="408"/>
      <c r="D50" s="355"/>
      <c r="E50" s="355"/>
      <c r="F50" s="139"/>
    </row>
    <row r="62" spans="1:6" x14ac:dyDescent="0.55000000000000004">
      <c r="D62" s="12"/>
      <c r="E62" s="12"/>
    </row>
    <row r="63" spans="1:6" x14ac:dyDescent="0.55000000000000004">
      <c r="D63" s="12"/>
      <c r="E63" s="12"/>
    </row>
    <row r="64" spans="1:6" x14ac:dyDescent="0.55000000000000004">
      <c r="D64" s="12"/>
      <c r="E64" s="12"/>
    </row>
    <row r="65" spans="4:5" x14ac:dyDescent="0.55000000000000004">
      <c r="D65" s="12"/>
      <c r="E65" s="12"/>
    </row>
    <row r="66" spans="4:5" x14ac:dyDescent="0.55000000000000004">
      <c r="D66" s="12"/>
      <c r="E66" s="12"/>
    </row>
    <row r="67" spans="4:5" x14ac:dyDescent="0.55000000000000004">
      <c r="D67" s="12"/>
      <c r="E67" s="12"/>
    </row>
    <row r="68" spans="4:5" x14ac:dyDescent="0.55000000000000004">
      <c r="D68" s="12"/>
      <c r="E68" s="12"/>
    </row>
    <row r="69" spans="4:5" x14ac:dyDescent="0.55000000000000004">
      <c r="D69" s="12"/>
      <c r="E69" s="12"/>
    </row>
    <row r="70" spans="4:5" x14ac:dyDescent="0.55000000000000004">
      <c r="D70" s="12"/>
      <c r="E70" s="12"/>
    </row>
    <row r="71" spans="4:5" x14ac:dyDescent="0.55000000000000004">
      <c r="D71" s="12"/>
      <c r="E71" s="12"/>
    </row>
    <row r="72" spans="4:5" x14ac:dyDescent="0.55000000000000004">
      <c r="D72" s="12"/>
      <c r="E72" s="12"/>
    </row>
    <row r="73" spans="4:5" x14ac:dyDescent="0.55000000000000004">
      <c r="D73" s="12"/>
      <c r="E73" s="12"/>
    </row>
    <row r="74" spans="4:5" x14ac:dyDescent="0.55000000000000004">
      <c r="D74" s="12"/>
      <c r="E74" s="12"/>
    </row>
    <row r="75" spans="4:5" x14ac:dyDescent="0.55000000000000004">
      <c r="D75" s="12"/>
      <c r="E75" s="12"/>
    </row>
    <row r="76" spans="4:5" x14ac:dyDescent="0.55000000000000004">
      <c r="D76" s="12"/>
      <c r="E76" s="12"/>
    </row>
    <row r="77" spans="4:5" x14ac:dyDescent="0.55000000000000004">
      <c r="D77" s="12"/>
      <c r="E77" s="12"/>
    </row>
    <row r="94" spans="4:5" x14ac:dyDescent="0.55000000000000004">
      <c r="D94" s="12"/>
      <c r="E94" s="12"/>
    </row>
    <row r="95" spans="4:5" x14ac:dyDescent="0.55000000000000004">
      <c r="D95" s="12"/>
      <c r="E95" s="12"/>
    </row>
    <row r="96" spans="4:5" x14ac:dyDescent="0.55000000000000004">
      <c r="D96" s="12"/>
      <c r="E96" s="12"/>
    </row>
    <row r="97" spans="4:5" x14ac:dyDescent="0.55000000000000004">
      <c r="D97" s="12"/>
      <c r="E97" s="12"/>
    </row>
    <row r="98" spans="4:5" x14ac:dyDescent="0.55000000000000004">
      <c r="D98" s="12"/>
      <c r="E98" s="12"/>
    </row>
    <row r="99" spans="4:5" x14ac:dyDescent="0.55000000000000004">
      <c r="D99" s="12"/>
      <c r="E99" s="12"/>
    </row>
    <row r="100" spans="4:5" x14ac:dyDescent="0.55000000000000004">
      <c r="D100" s="12"/>
      <c r="E100" s="12"/>
    </row>
    <row r="101" spans="4:5" x14ac:dyDescent="0.55000000000000004">
      <c r="D101" s="12"/>
      <c r="E101" s="12"/>
    </row>
    <row r="102" spans="4:5" x14ac:dyDescent="0.55000000000000004">
      <c r="D102" s="12"/>
      <c r="E102" s="12"/>
    </row>
    <row r="103" spans="4:5" x14ac:dyDescent="0.55000000000000004">
      <c r="D103" s="12"/>
      <c r="E103" s="12"/>
    </row>
    <row r="104" spans="4:5" x14ac:dyDescent="0.55000000000000004">
      <c r="D104" s="12"/>
      <c r="E104" s="12"/>
    </row>
    <row r="105" spans="4:5" x14ac:dyDescent="0.55000000000000004">
      <c r="D105" s="12"/>
      <c r="E105" s="12"/>
    </row>
    <row r="106" spans="4:5" x14ac:dyDescent="0.55000000000000004">
      <c r="D106" s="12"/>
      <c r="E106" s="12"/>
    </row>
    <row r="107" spans="4:5" x14ac:dyDescent="0.55000000000000004">
      <c r="D107" s="12"/>
      <c r="E107" s="12"/>
    </row>
    <row r="108" spans="4:5" x14ac:dyDescent="0.55000000000000004">
      <c r="D108" s="12"/>
      <c r="E108" s="12"/>
    </row>
    <row r="109" spans="4:5" x14ac:dyDescent="0.55000000000000004">
      <c r="D109" s="12"/>
      <c r="E109" s="12"/>
    </row>
    <row r="126" spans="4:5" x14ac:dyDescent="0.55000000000000004">
      <c r="D126" s="12"/>
      <c r="E126" s="12"/>
    </row>
    <row r="127" spans="4:5" x14ac:dyDescent="0.55000000000000004">
      <c r="D127" s="12"/>
      <c r="E127" s="12"/>
    </row>
    <row r="128" spans="4:5" x14ac:dyDescent="0.55000000000000004">
      <c r="D128" s="12"/>
      <c r="E128" s="12"/>
    </row>
    <row r="129" spans="4:5" x14ac:dyDescent="0.55000000000000004">
      <c r="D129" s="12"/>
      <c r="E129" s="12"/>
    </row>
    <row r="130" spans="4:5" x14ac:dyDescent="0.55000000000000004">
      <c r="D130" s="12"/>
      <c r="E130" s="12"/>
    </row>
    <row r="131" spans="4:5" x14ac:dyDescent="0.55000000000000004">
      <c r="D131" s="12"/>
      <c r="E131" s="12"/>
    </row>
    <row r="132" spans="4:5" x14ac:dyDescent="0.55000000000000004">
      <c r="D132" s="12"/>
      <c r="E132" s="12"/>
    </row>
    <row r="133" spans="4:5" x14ac:dyDescent="0.55000000000000004">
      <c r="D133" s="12"/>
      <c r="E133" s="12"/>
    </row>
    <row r="134" spans="4:5" x14ac:dyDescent="0.55000000000000004">
      <c r="D134" s="12"/>
      <c r="E134" s="12"/>
    </row>
    <row r="135" spans="4:5" x14ac:dyDescent="0.55000000000000004">
      <c r="D135" s="12"/>
      <c r="E135" s="12"/>
    </row>
    <row r="136" spans="4:5" x14ac:dyDescent="0.55000000000000004">
      <c r="D136" s="12"/>
      <c r="E136" s="12"/>
    </row>
    <row r="137" spans="4:5" x14ac:dyDescent="0.55000000000000004">
      <c r="D137" s="12"/>
      <c r="E137" s="12"/>
    </row>
    <row r="138" spans="4:5" x14ac:dyDescent="0.55000000000000004">
      <c r="D138" s="12"/>
      <c r="E138" s="12"/>
    </row>
    <row r="139" spans="4:5" x14ac:dyDescent="0.55000000000000004">
      <c r="D139" s="12"/>
      <c r="E139" s="12"/>
    </row>
    <row r="140" spans="4:5" x14ac:dyDescent="0.55000000000000004">
      <c r="D140" s="12"/>
      <c r="E140" s="12"/>
    </row>
    <row r="141" spans="4:5" x14ac:dyDescent="0.55000000000000004">
      <c r="D141" s="12"/>
      <c r="E141" s="12"/>
    </row>
  </sheetData>
  <mergeCells count="8">
    <mergeCell ref="B18:C18"/>
    <mergeCell ref="A33:C33"/>
    <mergeCell ref="A6:C6"/>
    <mergeCell ref="A1:F1"/>
    <mergeCell ref="A2:F2"/>
    <mergeCell ref="A3:F3"/>
    <mergeCell ref="A4:F4"/>
    <mergeCell ref="A5:C5"/>
  </mergeCells>
  <pageMargins left="0.51181102362204722" right="0.51181102362204722" top="0.15748031496062992" bottom="0.15748031496062992" header="0.31496062992125984" footer="0.31496062992125984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topLeftCell="A25" workbookViewId="0">
      <selection activeCell="H34" sqref="H34"/>
    </sheetView>
  </sheetViews>
  <sheetFormatPr defaultRowHeight="24" x14ac:dyDescent="0.55000000000000004"/>
  <cols>
    <col min="1" max="1" width="3.25" style="12" customWidth="1"/>
    <col min="2" max="2" width="36.375" style="12" customWidth="1"/>
    <col min="3" max="3" width="18.875" style="12" customWidth="1"/>
    <col min="4" max="4" width="12" style="13" customWidth="1"/>
    <col min="5" max="5" width="16.625" style="13" customWidth="1"/>
    <col min="6" max="6" width="12" style="12" customWidth="1"/>
    <col min="7" max="7" width="18.875" style="12" bestFit="1" customWidth="1"/>
    <col min="8" max="8" width="10.875" style="12" bestFit="1" customWidth="1"/>
    <col min="9" max="256" width="9" style="12"/>
    <col min="257" max="257" width="11.625" style="12" customWidth="1"/>
    <col min="258" max="258" width="28.875" style="12" customWidth="1"/>
    <col min="259" max="259" width="15.875" style="12" customWidth="1"/>
    <col min="260" max="260" width="13.125" style="12" customWidth="1"/>
    <col min="261" max="261" width="3.25" style="12" customWidth="1"/>
    <col min="262" max="512" width="9" style="12"/>
    <col min="513" max="513" width="11.625" style="12" customWidth="1"/>
    <col min="514" max="514" width="28.875" style="12" customWidth="1"/>
    <col min="515" max="515" width="15.875" style="12" customWidth="1"/>
    <col min="516" max="516" width="13.125" style="12" customWidth="1"/>
    <col min="517" max="517" width="3.25" style="12" customWidth="1"/>
    <col min="518" max="768" width="9" style="12"/>
    <col min="769" max="769" width="11.625" style="12" customWidth="1"/>
    <col min="770" max="770" width="28.875" style="12" customWidth="1"/>
    <col min="771" max="771" width="15.875" style="12" customWidth="1"/>
    <col min="772" max="772" width="13.125" style="12" customWidth="1"/>
    <col min="773" max="773" width="3.25" style="12" customWidth="1"/>
    <col min="774" max="1024" width="9" style="12"/>
    <col min="1025" max="1025" width="11.625" style="12" customWidth="1"/>
    <col min="1026" max="1026" width="28.875" style="12" customWidth="1"/>
    <col min="1027" max="1027" width="15.875" style="12" customWidth="1"/>
    <col min="1028" max="1028" width="13.125" style="12" customWidth="1"/>
    <col min="1029" max="1029" width="3.25" style="12" customWidth="1"/>
    <col min="1030" max="1280" width="9" style="12"/>
    <col min="1281" max="1281" width="11.625" style="12" customWidth="1"/>
    <col min="1282" max="1282" width="28.875" style="12" customWidth="1"/>
    <col min="1283" max="1283" width="15.875" style="12" customWidth="1"/>
    <col min="1284" max="1284" width="13.125" style="12" customWidth="1"/>
    <col min="1285" max="1285" width="3.25" style="12" customWidth="1"/>
    <col min="1286" max="1536" width="9" style="12"/>
    <col min="1537" max="1537" width="11.625" style="12" customWidth="1"/>
    <col min="1538" max="1538" width="28.875" style="12" customWidth="1"/>
    <col min="1539" max="1539" width="15.875" style="12" customWidth="1"/>
    <col min="1540" max="1540" width="13.125" style="12" customWidth="1"/>
    <col min="1541" max="1541" width="3.25" style="12" customWidth="1"/>
    <col min="1542" max="1792" width="9" style="12"/>
    <col min="1793" max="1793" width="11.625" style="12" customWidth="1"/>
    <col min="1794" max="1794" width="28.875" style="12" customWidth="1"/>
    <col min="1795" max="1795" width="15.875" style="12" customWidth="1"/>
    <col min="1796" max="1796" width="13.125" style="12" customWidth="1"/>
    <col min="1797" max="1797" width="3.25" style="12" customWidth="1"/>
    <col min="1798" max="2048" width="9" style="12"/>
    <col min="2049" max="2049" width="11.625" style="12" customWidth="1"/>
    <col min="2050" max="2050" width="28.875" style="12" customWidth="1"/>
    <col min="2051" max="2051" width="15.875" style="12" customWidth="1"/>
    <col min="2052" max="2052" width="13.125" style="12" customWidth="1"/>
    <col min="2053" max="2053" width="3.25" style="12" customWidth="1"/>
    <col min="2054" max="2304" width="9" style="12"/>
    <col min="2305" max="2305" width="11.625" style="12" customWidth="1"/>
    <col min="2306" max="2306" width="28.875" style="12" customWidth="1"/>
    <col min="2307" max="2307" width="15.875" style="12" customWidth="1"/>
    <col min="2308" max="2308" width="13.125" style="12" customWidth="1"/>
    <col min="2309" max="2309" width="3.25" style="12" customWidth="1"/>
    <col min="2310" max="2560" width="9" style="12"/>
    <col min="2561" max="2561" width="11.625" style="12" customWidth="1"/>
    <col min="2562" max="2562" width="28.875" style="12" customWidth="1"/>
    <col min="2563" max="2563" width="15.875" style="12" customWidth="1"/>
    <col min="2564" max="2564" width="13.125" style="12" customWidth="1"/>
    <col min="2565" max="2565" width="3.25" style="12" customWidth="1"/>
    <col min="2566" max="2816" width="9" style="12"/>
    <col min="2817" max="2817" width="11.625" style="12" customWidth="1"/>
    <col min="2818" max="2818" width="28.875" style="12" customWidth="1"/>
    <col min="2819" max="2819" width="15.875" style="12" customWidth="1"/>
    <col min="2820" max="2820" width="13.125" style="12" customWidth="1"/>
    <col min="2821" max="2821" width="3.25" style="12" customWidth="1"/>
    <col min="2822" max="3072" width="9" style="12"/>
    <col min="3073" max="3073" width="11.625" style="12" customWidth="1"/>
    <col min="3074" max="3074" width="28.875" style="12" customWidth="1"/>
    <col min="3075" max="3075" width="15.875" style="12" customWidth="1"/>
    <col min="3076" max="3076" width="13.125" style="12" customWidth="1"/>
    <col min="3077" max="3077" width="3.25" style="12" customWidth="1"/>
    <col min="3078" max="3328" width="9" style="12"/>
    <col min="3329" max="3329" width="11.625" style="12" customWidth="1"/>
    <col min="3330" max="3330" width="28.875" style="12" customWidth="1"/>
    <col min="3331" max="3331" width="15.875" style="12" customWidth="1"/>
    <col min="3332" max="3332" width="13.125" style="12" customWidth="1"/>
    <col min="3333" max="3333" width="3.25" style="12" customWidth="1"/>
    <col min="3334" max="3584" width="9" style="12"/>
    <col min="3585" max="3585" width="11.625" style="12" customWidth="1"/>
    <col min="3586" max="3586" width="28.875" style="12" customWidth="1"/>
    <col min="3587" max="3587" width="15.875" style="12" customWidth="1"/>
    <col min="3588" max="3588" width="13.125" style="12" customWidth="1"/>
    <col min="3589" max="3589" width="3.25" style="12" customWidth="1"/>
    <col min="3590" max="3840" width="9" style="12"/>
    <col min="3841" max="3841" width="11.625" style="12" customWidth="1"/>
    <col min="3842" max="3842" width="28.875" style="12" customWidth="1"/>
    <col min="3843" max="3843" width="15.875" style="12" customWidth="1"/>
    <col min="3844" max="3844" width="13.125" style="12" customWidth="1"/>
    <col min="3845" max="3845" width="3.25" style="12" customWidth="1"/>
    <col min="3846" max="4096" width="9" style="12"/>
    <col min="4097" max="4097" width="11.625" style="12" customWidth="1"/>
    <col min="4098" max="4098" width="28.875" style="12" customWidth="1"/>
    <col min="4099" max="4099" width="15.875" style="12" customWidth="1"/>
    <col min="4100" max="4100" width="13.125" style="12" customWidth="1"/>
    <col min="4101" max="4101" width="3.25" style="12" customWidth="1"/>
    <col min="4102" max="4352" width="9" style="12"/>
    <col min="4353" max="4353" width="11.625" style="12" customWidth="1"/>
    <col min="4354" max="4354" width="28.875" style="12" customWidth="1"/>
    <col min="4355" max="4355" width="15.875" style="12" customWidth="1"/>
    <col min="4356" max="4356" width="13.125" style="12" customWidth="1"/>
    <col min="4357" max="4357" width="3.25" style="12" customWidth="1"/>
    <col min="4358" max="4608" width="9" style="12"/>
    <col min="4609" max="4609" width="11.625" style="12" customWidth="1"/>
    <col min="4610" max="4610" width="28.875" style="12" customWidth="1"/>
    <col min="4611" max="4611" width="15.875" style="12" customWidth="1"/>
    <col min="4612" max="4612" width="13.125" style="12" customWidth="1"/>
    <col min="4613" max="4613" width="3.25" style="12" customWidth="1"/>
    <col min="4614" max="4864" width="9" style="12"/>
    <col min="4865" max="4865" width="11.625" style="12" customWidth="1"/>
    <col min="4866" max="4866" width="28.875" style="12" customWidth="1"/>
    <col min="4867" max="4867" width="15.875" style="12" customWidth="1"/>
    <col min="4868" max="4868" width="13.125" style="12" customWidth="1"/>
    <col min="4869" max="4869" width="3.25" style="12" customWidth="1"/>
    <col min="4870" max="5120" width="9" style="12"/>
    <col min="5121" max="5121" width="11.625" style="12" customWidth="1"/>
    <col min="5122" max="5122" width="28.875" style="12" customWidth="1"/>
    <col min="5123" max="5123" width="15.875" style="12" customWidth="1"/>
    <col min="5124" max="5124" width="13.125" style="12" customWidth="1"/>
    <col min="5125" max="5125" width="3.25" style="12" customWidth="1"/>
    <col min="5126" max="5376" width="9" style="12"/>
    <col min="5377" max="5377" width="11.625" style="12" customWidth="1"/>
    <col min="5378" max="5378" width="28.875" style="12" customWidth="1"/>
    <col min="5379" max="5379" width="15.875" style="12" customWidth="1"/>
    <col min="5380" max="5380" width="13.125" style="12" customWidth="1"/>
    <col min="5381" max="5381" width="3.25" style="12" customWidth="1"/>
    <col min="5382" max="5632" width="9" style="12"/>
    <col min="5633" max="5633" width="11.625" style="12" customWidth="1"/>
    <col min="5634" max="5634" width="28.875" style="12" customWidth="1"/>
    <col min="5635" max="5635" width="15.875" style="12" customWidth="1"/>
    <col min="5636" max="5636" width="13.125" style="12" customWidth="1"/>
    <col min="5637" max="5637" width="3.25" style="12" customWidth="1"/>
    <col min="5638" max="5888" width="9" style="12"/>
    <col min="5889" max="5889" width="11.625" style="12" customWidth="1"/>
    <col min="5890" max="5890" width="28.875" style="12" customWidth="1"/>
    <col min="5891" max="5891" width="15.875" style="12" customWidth="1"/>
    <col min="5892" max="5892" width="13.125" style="12" customWidth="1"/>
    <col min="5893" max="5893" width="3.25" style="12" customWidth="1"/>
    <col min="5894" max="6144" width="9" style="12"/>
    <col min="6145" max="6145" width="11.625" style="12" customWidth="1"/>
    <col min="6146" max="6146" width="28.875" style="12" customWidth="1"/>
    <col min="6147" max="6147" width="15.875" style="12" customWidth="1"/>
    <col min="6148" max="6148" width="13.125" style="12" customWidth="1"/>
    <col min="6149" max="6149" width="3.25" style="12" customWidth="1"/>
    <col min="6150" max="6400" width="9" style="12"/>
    <col min="6401" max="6401" width="11.625" style="12" customWidth="1"/>
    <col min="6402" max="6402" width="28.875" style="12" customWidth="1"/>
    <col min="6403" max="6403" width="15.875" style="12" customWidth="1"/>
    <col min="6404" max="6404" width="13.125" style="12" customWidth="1"/>
    <col min="6405" max="6405" width="3.25" style="12" customWidth="1"/>
    <col min="6406" max="6656" width="9" style="12"/>
    <col min="6657" max="6657" width="11.625" style="12" customWidth="1"/>
    <col min="6658" max="6658" width="28.875" style="12" customWidth="1"/>
    <col min="6659" max="6659" width="15.875" style="12" customWidth="1"/>
    <col min="6660" max="6660" width="13.125" style="12" customWidth="1"/>
    <col min="6661" max="6661" width="3.25" style="12" customWidth="1"/>
    <col min="6662" max="6912" width="9" style="12"/>
    <col min="6913" max="6913" width="11.625" style="12" customWidth="1"/>
    <col min="6914" max="6914" width="28.875" style="12" customWidth="1"/>
    <col min="6915" max="6915" width="15.875" style="12" customWidth="1"/>
    <col min="6916" max="6916" width="13.125" style="12" customWidth="1"/>
    <col min="6917" max="6917" width="3.25" style="12" customWidth="1"/>
    <col min="6918" max="7168" width="9" style="12"/>
    <col min="7169" max="7169" width="11.625" style="12" customWidth="1"/>
    <col min="7170" max="7170" width="28.875" style="12" customWidth="1"/>
    <col min="7171" max="7171" width="15.875" style="12" customWidth="1"/>
    <col min="7172" max="7172" width="13.125" style="12" customWidth="1"/>
    <col min="7173" max="7173" width="3.25" style="12" customWidth="1"/>
    <col min="7174" max="7424" width="9" style="12"/>
    <col min="7425" max="7425" width="11.625" style="12" customWidth="1"/>
    <col min="7426" max="7426" width="28.875" style="12" customWidth="1"/>
    <col min="7427" max="7427" width="15.875" style="12" customWidth="1"/>
    <col min="7428" max="7428" width="13.125" style="12" customWidth="1"/>
    <col min="7429" max="7429" width="3.25" style="12" customWidth="1"/>
    <col min="7430" max="7680" width="9" style="12"/>
    <col min="7681" max="7681" width="11.625" style="12" customWidth="1"/>
    <col min="7682" max="7682" width="28.875" style="12" customWidth="1"/>
    <col min="7683" max="7683" width="15.875" style="12" customWidth="1"/>
    <col min="7684" max="7684" width="13.125" style="12" customWidth="1"/>
    <col min="7685" max="7685" width="3.25" style="12" customWidth="1"/>
    <col min="7686" max="7936" width="9" style="12"/>
    <col min="7937" max="7937" width="11.625" style="12" customWidth="1"/>
    <col min="7938" max="7938" width="28.875" style="12" customWidth="1"/>
    <col min="7939" max="7939" width="15.875" style="12" customWidth="1"/>
    <col min="7940" max="7940" width="13.125" style="12" customWidth="1"/>
    <col min="7941" max="7941" width="3.25" style="12" customWidth="1"/>
    <col min="7942" max="8192" width="9" style="12"/>
    <col min="8193" max="8193" width="11.625" style="12" customWidth="1"/>
    <col min="8194" max="8194" width="28.875" style="12" customWidth="1"/>
    <col min="8195" max="8195" width="15.875" style="12" customWidth="1"/>
    <col min="8196" max="8196" width="13.125" style="12" customWidth="1"/>
    <col min="8197" max="8197" width="3.25" style="12" customWidth="1"/>
    <col min="8198" max="8448" width="9" style="12"/>
    <col min="8449" max="8449" width="11.625" style="12" customWidth="1"/>
    <col min="8450" max="8450" width="28.875" style="12" customWidth="1"/>
    <col min="8451" max="8451" width="15.875" style="12" customWidth="1"/>
    <col min="8452" max="8452" width="13.125" style="12" customWidth="1"/>
    <col min="8453" max="8453" width="3.25" style="12" customWidth="1"/>
    <col min="8454" max="8704" width="9" style="12"/>
    <col min="8705" max="8705" width="11.625" style="12" customWidth="1"/>
    <col min="8706" max="8706" width="28.875" style="12" customWidth="1"/>
    <col min="8707" max="8707" width="15.875" style="12" customWidth="1"/>
    <col min="8708" max="8708" width="13.125" style="12" customWidth="1"/>
    <col min="8709" max="8709" width="3.25" style="12" customWidth="1"/>
    <col min="8710" max="8960" width="9" style="12"/>
    <col min="8961" max="8961" width="11.625" style="12" customWidth="1"/>
    <col min="8962" max="8962" width="28.875" style="12" customWidth="1"/>
    <col min="8963" max="8963" width="15.875" style="12" customWidth="1"/>
    <col min="8964" max="8964" width="13.125" style="12" customWidth="1"/>
    <col min="8965" max="8965" width="3.25" style="12" customWidth="1"/>
    <col min="8966" max="9216" width="9" style="12"/>
    <col min="9217" max="9217" width="11.625" style="12" customWidth="1"/>
    <col min="9218" max="9218" width="28.875" style="12" customWidth="1"/>
    <col min="9219" max="9219" width="15.875" style="12" customWidth="1"/>
    <col min="9220" max="9220" width="13.125" style="12" customWidth="1"/>
    <col min="9221" max="9221" width="3.25" style="12" customWidth="1"/>
    <col min="9222" max="9472" width="9" style="12"/>
    <col min="9473" max="9473" width="11.625" style="12" customWidth="1"/>
    <col min="9474" max="9474" width="28.875" style="12" customWidth="1"/>
    <col min="9475" max="9475" width="15.875" style="12" customWidth="1"/>
    <col min="9476" max="9476" width="13.125" style="12" customWidth="1"/>
    <col min="9477" max="9477" width="3.25" style="12" customWidth="1"/>
    <col min="9478" max="9728" width="9" style="12"/>
    <col min="9729" max="9729" width="11.625" style="12" customWidth="1"/>
    <col min="9730" max="9730" width="28.875" style="12" customWidth="1"/>
    <col min="9731" max="9731" width="15.875" style="12" customWidth="1"/>
    <col min="9732" max="9732" width="13.125" style="12" customWidth="1"/>
    <col min="9733" max="9733" width="3.25" style="12" customWidth="1"/>
    <col min="9734" max="9984" width="9" style="12"/>
    <col min="9985" max="9985" width="11.625" style="12" customWidth="1"/>
    <col min="9986" max="9986" width="28.875" style="12" customWidth="1"/>
    <col min="9987" max="9987" width="15.875" style="12" customWidth="1"/>
    <col min="9988" max="9988" width="13.125" style="12" customWidth="1"/>
    <col min="9989" max="9989" width="3.25" style="12" customWidth="1"/>
    <col min="9990" max="10240" width="9" style="12"/>
    <col min="10241" max="10241" width="11.625" style="12" customWidth="1"/>
    <col min="10242" max="10242" width="28.875" style="12" customWidth="1"/>
    <col min="10243" max="10243" width="15.875" style="12" customWidth="1"/>
    <col min="10244" max="10244" width="13.125" style="12" customWidth="1"/>
    <col min="10245" max="10245" width="3.25" style="12" customWidth="1"/>
    <col min="10246" max="10496" width="9" style="12"/>
    <col min="10497" max="10497" width="11.625" style="12" customWidth="1"/>
    <col min="10498" max="10498" width="28.875" style="12" customWidth="1"/>
    <col min="10499" max="10499" width="15.875" style="12" customWidth="1"/>
    <col min="10500" max="10500" width="13.125" style="12" customWidth="1"/>
    <col min="10501" max="10501" width="3.25" style="12" customWidth="1"/>
    <col min="10502" max="10752" width="9" style="12"/>
    <col min="10753" max="10753" width="11.625" style="12" customWidth="1"/>
    <col min="10754" max="10754" width="28.875" style="12" customWidth="1"/>
    <col min="10755" max="10755" width="15.875" style="12" customWidth="1"/>
    <col min="10756" max="10756" width="13.125" style="12" customWidth="1"/>
    <col min="10757" max="10757" width="3.25" style="12" customWidth="1"/>
    <col min="10758" max="11008" width="9" style="12"/>
    <col min="11009" max="11009" width="11.625" style="12" customWidth="1"/>
    <col min="11010" max="11010" width="28.875" style="12" customWidth="1"/>
    <col min="11011" max="11011" width="15.875" style="12" customWidth="1"/>
    <col min="11012" max="11012" width="13.125" style="12" customWidth="1"/>
    <col min="11013" max="11013" width="3.25" style="12" customWidth="1"/>
    <col min="11014" max="11264" width="9" style="12"/>
    <col min="11265" max="11265" width="11.625" style="12" customWidth="1"/>
    <col min="11266" max="11266" width="28.875" style="12" customWidth="1"/>
    <col min="11267" max="11267" width="15.875" style="12" customWidth="1"/>
    <col min="11268" max="11268" width="13.125" style="12" customWidth="1"/>
    <col min="11269" max="11269" width="3.25" style="12" customWidth="1"/>
    <col min="11270" max="11520" width="9" style="12"/>
    <col min="11521" max="11521" width="11.625" style="12" customWidth="1"/>
    <col min="11522" max="11522" width="28.875" style="12" customWidth="1"/>
    <col min="11523" max="11523" width="15.875" style="12" customWidth="1"/>
    <col min="11524" max="11524" width="13.125" style="12" customWidth="1"/>
    <col min="11525" max="11525" width="3.25" style="12" customWidth="1"/>
    <col min="11526" max="11776" width="9" style="12"/>
    <col min="11777" max="11777" width="11.625" style="12" customWidth="1"/>
    <col min="11778" max="11778" width="28.875" style="12" customWidth="1"/>
    <col min="11779" max="11779" width="15.875" style="12" customWidth="1"/>
    <col min="11780" max="11780" width="13.125" style="12" customWidth="1"/>
    <col min="11781" max="11781" width="3.25" style="12" customWidth="1"/>
    <col min="11782" max="12032" width="9" style="12"/>
    <col min="12033" max="12033" width="11.625" style="12" customWidth="1"/>
    <col min="12034" max="12034" width="28.875" style="12" customWidth="1"/>
    <col min="12035" max="12035" width="15.875" style="12" customWidth="1"/>
    <col min="12036" max="12036" width="13.125" style="12" customWidth="1"/>
    <col min="12037" max="12037" width="3.25" style="12" customWidth="1"/>
    <col min="12038" max="12288" width="9" style="12"/>
    <col min="12289" max="12289" width="11.625" style="12" customWidth="1"/>
    <col min="12290" max="12290" width="28.875" style="12" customWidth="1"/>
    <col min="12291" max="12291" width="15.875" style="12" customWidth="1"/>
    <col min="12292" max="12292" width="13.125" style="12" customWidth="1"/>
    <col min="12293" max="12293" width="3.25" style="12" customWidth="1"/>
    <col min="12294" max="12544" width="9" style="12"/>
    <col min="12545" max="12545" width="11.625" style="12" customWidth="1"/>
    <col min="12546" max="12546" width="28.875" style="12" customWidth="1"/>
    <col min="12547" max="12547" width="15.875" style="12" customWidth="1"/>
    <col min="12548" max="12548" width="13.125" style="12" customWidth="1"/>
    <col min="12549" max="12549" width="3.25" style="12" customWidth="1"/>
    <col min="12550" max="12800" width="9" style="12"/>
    <col min="12801" max="12801" width="11.625" style="12" customWidth="1"/>
    <col min="12802" max="12802" width="28.875" style="12" customWidth="1"/>
    <col min="12803" max="12803" width="15.875" style="12" customWidth="1"/>
    <col min="12804" max="12804" width="13.125" style="12" customWidth="1"/>
    <col min="12805" max="12805" width="3.25" style="12" customWidth="1"/>
    <col min="12806" max="13056" width="9" style="12"/>
    <col min="13057" max="13057" width="11.625" style="12" customWidth="1"/>
    <col min="13058" max="13058" width="28.875" style="12" customWidth="1"/>
    <col min="13059" max="13059" width="15.875" style="12" customWidth="1"/>
    <col min="13060" max="13060" width="13.125" style="12" customWidth="1"/>
    <col min="13061" max="13061" width="3.25" style="12" customWidth="1"/>
    <col min="13062" max="13312" width="9" style="12"/>
    <col min="13313" max="13313" width="11.625" style="12" customWidth="1"/>
    <col min="13314" max="13314" width="28.875" style="12" customWidth="1"/>
    <col min="13315" max="13315" width="15.875" style="12" customWidth="1"/>
    <col min="13316" max="13316" width="13.125" style="12" customWidth="1"/>
    <col min="13317" max="13317" width="3.25" style="12" customWidth="1"/>
    <col min="13318" max="13568" width="9" style="12"/>
    <col min="13569" max="13569" width="11.625" style="12" customWidth="1"/>
    <col min="13570" max="13570" width="28.875" style="12" customWidth="1"/>
    <col min="13571" max="13571" width="15.875" style="12" customWidth="1"/>
    <col min="13572" max="13572" width="13.125" style="12" customWidth="1"/>
    <col min="13573" max="13573" width="3.25" style="12" customWidth="1"/>
    <col min="13574" max="13824" width="9" style="12"/>
    <col min="13825" max="13825" width="11.625" style="12" customWidth="1"/>
    <col min="13826" max="13826" width="28.875" style="12" customWidth="1"/>
    <col min="13827" max="13827" width="15.875" style="12" customWidth="1"/>
    <col min="13828" max="13828" width="13.125" style="12" customWidth="1"/>
    <col min="13829" max="13829" width="3.25" style="12" customWidth="1"/>
    <col min="13830" max="14080" width="9" style="12"/>
    <col min="14081" max="14081" width="11.625" style="12" customWidth="1"/>
    <col min="14082" max="14082" width="28.875" style="12" customWidth="1"/>
    <col min="14083" max="14083" width="15.875" style="12" customWidth="1"/>
    <col min="14084" max="14084" width="13.125" style="12" customWidth="1"/>
    <col min="14085" max="14085" width="3.25" style="12" customWidth="1"/>
    <col min="14086" max="14336" width="9" style="12"/>
    <col min="14337" max="14337" width="11.625" style="12" customWidth="1"/>
    <col min="14338" max="14338" width="28.875" style="12" customWidth="1"/>
    <col min="14339" max="14339" width="15.875" style="12" customWidth="1"/>
    <col min="14340" max="14340" width="13.125" style="12" customWidth="1"/>
    <col min="14341" max="14341" width="3.25" style="12" customWidth="1"/>
    <col min="14342" max="14592" width="9" style="12"/>
    <col min="14593" max="14593" width="11.625" style="12" customWidth="1"/>
    <col min="14594" max="14594" width="28.875" style="12" customWidth="1"/>
    <col min="14595" max="14595" width="15.875" style="12" customWidth="1"/>
    <col min="14596" max="14596" width="13.125" style="12" customWidth="1"/>
    <col min="14597" max="14597" width="3.25" style="12" customWidth="1"/>
    <col min="14598" max="14848" width="9" style="12"/>
    <col min="14849" max="14849" width="11.625" style="12" customWidth="1"/>
    <col min="14850" max="14850" width="28.875" style="12" customWidth="1"/>
    <col min="14851" max="14851" width="15.875" style="12" customWidth="1"/>
    <col min="14852" max="14852" width="13.125" style="12" customWidth="1"/>
    <col min="14853" max="14853" width="3.25" style="12" customWidth="1"/>
    <col min="14854" max="15104" width="9" style="12"/>
    <col min="15105" max="15105" width="11.625" style="12" customWidth="1"/>
    <col min="15106" max="15106" width="28.875" style="12" customWidth="1"/>
    <col min="15107" max="15107" width="15.875" style="12" customWidth="1"/>
    <col min="15108" max="15108" width="13.125" style="12" customWidth="1"/>
    <col min="15109" max="15109" width="3.25" style="12" customWidth="1"/>
    <col min="15110" max="15360" width="9" style="12"/>
    <col min="15361" max="15361" width="11.625" style="12" customWidth="1"/>
    <col min="15362" max="15362" width="28.875" style="12" customWidth="1"/>
    <col min="15363" max="15363" width="15.875" style="12" customWidth="1"/>
    <col min="15364" max="15364" width="13.125" style="12" customWidth="1"/>
    <col min="15365" max="15365" width="3.25" style="12" customWidth="1"/>
    <col min="15366" max="15616" width="9" style="12"/>
    <col min="15617" max="15617" width="11.625" style="12" customWidth="1"/>
    <col min="15618" max="15618" width="28.875" style="12" customWidth="1"/>
    <col min="15619" max="15619" width="15.875" style="12" customWidth="1"/>
    <col min="15620" max="15620" width="13.125" style="12" customWidth="1"/>
    <col min="15621" max="15621" width="3.25" style="12" customWidth="1"/>
    <col min="15622" max="15872" width="9" style="12"/>
    <col min="15873" max="15873" width="11.625" style="12" customWidth="1"/>
    <col min="15874" max="15874" width="28.875" style="12" customWidth="1"/>
    <col min="15875" max="15875" width="15.875" style="12" customWidth="1"/>
    <col min="15876" max="15876" width="13.125" style="12" customWidth="1"/>
    <col min="15877" max="15877" width="3.25" style="12" customWidth="1"/>
    <col min="15878" max="16128" width="9" style="12"/>
    <col min="16129" max="16129" width="11.625" style="12" customWidth="1"/>
    <col min="16130" max="16130" width="28.875" style="12" customWidth="1"/>
    <col min="16131" max="16131" width="15.875" style="12" customWidth="1"/>
    <col min="16132" max="16132" width="13.125" style="12" customWidth="1"/>
    <col min="16133" max="16133" width="3.25" style="12" customWidth="1"/>
    <col min="16134" max="16384" width="9" style="12"/>
  </cols>
  <sheetData>
    <row r="1" spans="1:6" ht="21.95" customHeight="1" x14ac:dyDescent="0.55000000000000004">
      <c r="A1" s="520" t="s">
        <v>214</v>
      </c>
      <c r="B1" s="520"/>
      <c r="C1" s="520"/>
      <c r="D1" s="520"/>
      <c r="E1" s="520"/>
      <c r="F1" s="520"/>
    </row>
    <row r="2" spans="1:6" ht="21.95" customHeight="1" x14ac:dyDescent="0.55000000000000004">
      <c r="A2" s="521" t="s">
        <v>302</v>
      </c>
      <c r="B2" s="521"/>
      <c r="C2" s="521"/>
      <c r="D2" s="521"/>
      <c r="E2" s="521"/>
      <c r="F2" s="521"/>
    </row>
    <row r="3" spans="1:6" ht="21.95" customHeight="1" x14ac:dyDescent="0.55000000000000004">
      <c r="A3" s="521" t="s">
        <v>290</v>
      </c>
      <c r="B3" s="521"/>
      <c r="C3" s="521"/>
      <c r="D3" s="521"/>
      <c r="E3" s="521"/>
      <c r="F3" s="521"/>
    </row>
    <row r="4" spans="1:6" ht="21.95" customHeight="1" x14ac:dyDescent="0.55000000000000004">
      <c r="A4" s="521" t="s">
        <v>215</v>
      </c>
      <c r="B4" s="521"/>
      <c r="C4" s="521"/>
      <c r="D4" s="521"/>
      <c r="E4" s="521"/>
      <c r="F4" s="521"/>
    </row>
    <row r="5" spans="1:6" ht="21.95" customHeight="1" x14ac:dyDescent="0.55000000000000004">
      <c r="A5" s="528" t="s">
        <v>211</v>
      </c>
      <c r="B5" s="529"/>
      <c r="C5" s="530"/>
      <c r="D5" s="125" t="s">
        <v>28</v>
      </c>
      <c r="E5" s="125" t="s">
        <v>38</v>
      </c>
      <c r="F5" s="126" t="s">
        <v>274</v>
      </c>
    </row>
    <row r="6" spans="1:6" ht="21.95" customHeight="1" x14ac:dyDescent="0.55000000000000004">
      <c r="A6" s="523" t="s">
        <v>460</v>
      </c>
      <c r="B6" s="524"/>
      <c r="C6" s="525"/>
      <c r="D6" s="127"/>
      <c r="E6" s="351"/>
      <c r="F6" s="128"/>
    </row>
    <row r="7" spans="1:6" ht="21.95" customHeight="1" x14ac:dyDescent="0.55000000000000004">
      <c r="A7" s="129"/>
      <c r="B7" s="392" t="s">
        <v>435</v>
      </c>
      <c r="C7" s="131"/>
      <c r="D7" s="352">
        <v>107000</v>
      </c>
      <c r="E7" s="353" t="s">
        <v>278</v>
      </c>
      <c r="F7" s="133" t="s">
        <v>172</v>
      </c>
    </row>
    <row r="8" spans="1:6" ht="21.95" customHeight="1" x14ac:dyDescent="0.55000000000000004">
      <c r="A8" s="129"/>
      <c r="B8" s="392" t="s">
        <v>436</v>
      </c>
      <c r="C8" s="131"/>
      <c r="D8" s="352">
        <v>105000</v>
      </c>
      <c r="E8" s="353" t="s">
        <v>278</v>
      </c>
      <c r="F8" s="133" t="s">
        <v>172</v>
      </c>
    </row>
    <row r="9" spans="1:6" ht="21.95" customHeight="1" x14ac:dyDescent="0.55000000000000004">
      <c r="A9" s="129"/>
      <c r="B9" s="392" t="s">
        <v>437</v>
      </c>
      <c r="C9" s="131"/>
      <c r="D9" s="352">
        <v>198700</v>
      </c>
      <c r="E9" s="353" t="s">
        <v>278</v>
      </c>
      <c r="F9" s="133" t="s">
        <v>172</v>
      </c>
    </row>
    <row r="10" spans="1:6" ht="21.95" customHeight="1" x14ac:dyDescent="0.55000000000000004">
      <c r="A10" s="129"/>
      <c r="B10" s="392" t="s">
        <v>432</v>
      </c>
      <c r="C10" s="131"/>
      <c r="D10" s="352">
        <v>199000</v>
      </c>
      <c r="E10" s="353" t="s">
        <v>278</v>
      </c>
      <c r="F10" s="133" t="s">
        <v>172</v>
      </c>
    </row>
    <row r="11" spans="1:6" ht="21.95" customHeight="1" x14ac:dyDescent="0.55000000000000004">
      <c r="A11" s="129"/>
      <c r="B11" s="392" t="s">
        <v>438</v>
      </c>
      <c r="C11" s="131"/>
      <c r="D11" s="352">
        <v>267900</v>
      </c>
      <c r="E11" s="353" t="s">
        <v>278</v>
      </c>
      <c r="F11" s="133" t="s">
        <v>172</v>
      </c>
    </row>
    <row r="12" spans="1:6" ht="21.95" customHeight="1" x14ac:dyDescent="0.55000000000000004">
      <c r="A12" s="129"/>
      <c r="B12" s="392" t="s">
        <v>439</v>
      </c>
      <c r="C12" s="131"/>
      <c r="D12" s="352">
        <v>200400</v>
      </c>
      <c r="E12" s="353" t="s">
        <v>278</v>
      </c>
      <c r="F12" s="133" t="s">
        <v>172</v>
      </c>
    </row>
    <row r="13" spans="1:6" ht="21.95" customHeight="1" x14ac:dyDescent="0.55000000000000004">
      <c r="A13" s="129"/>
      <c r="B13" s="392" t="s">
        <v>440</v>
      </c>
      <c r="C13" s="131"/>
      <c r="D13" s="352">
        <v>202500</v>
      </c>
      <c r="E13" s="353" t="s">
        <v>278</v>
      </c>
      <c r="F13" s="133" t="s">
        <v>172</v>
      </c>
    </row>
    <row r="14" spans="1:6" ht="21.95" customHeight="1" x14ac:dyDescent="0.55000000000000004">
      <c r="A14" s="129"/>
      <c r="B14" s="392" t="s">
        <v>441</v>
      </c>
      <c r="C14" s="131"/>
      <c r="D14" s="352">
        <v>21200</v>
      </c>
      <c r="E14" s="353" t="s">
        <v>278</v>
      </c>
      <c r="F14" s="133" t="s">
        <v>172</v>
      </c>
    </row>
    <row r="15" spans="1:6" ht="21.95" customHeight="1" x14ac:dyDescent="0.55000000000000004">
      <c r="A15" s="129"/>
      <c r="B15" s="392" t="s">
        <v>442</v>
      </c>
      <c r="C15" s="131"/>
      <c r="D15" s="352">
        <v>227000</v>
      </c>
      <c r="E15" s="353" t="s">
        <v>278</v>
      </c>
      <c r="F15" s="133" t="s">
        <v>172</v>
      </c>
    </row>
    <row r="16" spans="1:6" ht="21.95" customHeight="1" x14ac:dyDescent="0.55000000000000004">
      <c r="A16" s="129"/>
      <c r="B16" s="392" t="s">
        <v>443</v>
      </c>
      <c r="C16" s="131"/>
      <c r="D16" s="352">
        <v>35500</v>
      </c>
      <c r="E16" s="353" t="s">
        <v>278</v>
      </c>
      <c r="F16" s="133" t="s">
        <v>172</v>
      </c>
    </row>
    <row r="17" spans="1:7" ht="21.95" customHeight="1" x14ac:dyDescent="0.55000000000000004">
      <c r="A17" s="129"/>
      <c r="B17" s="392" t="s">
        <v>444</v>
      </c>
      <c r="C17" s="131"/>
      <c r="D17" s="352">
        <v>64100</v>
      </c>
      <c r="E17" s="353" t="s">
        <v>278</v>
      </c>
      <c r="F17" s="133" t="s">
        <v>172</v>
      </c>
    </row>
    <row r="18" spans="1:7" ht="21.95" customHeight="1" x14ac:dyDescent="0.55000000000000004">
      <c r="A18" s="129"/>
      <c r="B18" s="531" t="s">
        <v>445</v>
      </c>
      <c r="C18" s="532"/>
      <c r="D18" s="352">
        <v>69100</v>
      </c>
      <c r="E18" s="353" t="s">
        <v>278</v>
      </c>
      <c r="F18" s="133" t="s">
        <v>172</v>
      </c>
    </row>
    <row r="19" spans="1:7" ht="21.95" customHeight="1" x14ac:dyDescent="0.55000000000000004">
      <c r="A19" s="129"/>
      <c r="B19" s="392" t="s">
        <v>446</v>
      </c>
      <c r="C19" s="131"/>
      <c r="D19" s="352">
        <v>91600</v>
      </c>
      <c r="E19" s="353" t="s">
        <v>278</v>
      </c>
      <c r="F19" s="133" t="s">
        <v>172</v>
      </c>
    </row>
    <row r="20" spans="1:7" ht="21.95" customHeight="1" x14ac:dyDescent="0.55000000000000004">
      <c r="A20" s="129"/>
      <c r="B20" s="392" t="s">
        <v>447</v>
      </c>
      <c r="C20" s="131"/>
      <c r="D20" s="352">
        <v>94900</v>
      </c>
      <c r="E20" s="353" t="s">
        <v>278</v>
      </c>
      <c r="F20" s="133" t="s">
        <v>172</v>
      </c>
    </row>
    <row r="21" spans="1:7" ht="21.95" customHeight="1" x14ac:dyDescent="0.55000000000000004">
      <c r="A21" s="129"/>
      <c r="B21" s="392" t="s">
        <v>448</v>
      </c>
      <c r="C21" s="131"/>
      <c r="D21" s="352">
        <v>99000</v>
      </c>
      <c r="E21" s="353" t="s">
        <v>278</v>
      </c>
      <c r="F21" s="133" t="s">
        <v>172</v>
      </c>
    </row>
    <row r="22" spans="1:7" ht="21.95" customHeight="1" x14ac:dyDescent="0.55000000000000004">
      <c r="A22" s="129"/>
      <c r="B22" s="392" t="s">
        <v>449</v>
      </c>
      <c r="C22" s="131"/>
      <c r="D22" s="401">
        <v>244300</v>
      </c>
      <c r="E22" s="353" t="s">
        <v>278</v>
      </c>
      <c r="F22" s="133" t="s">
        <v>172</v>
      </c>
      <c r="G22" s="13"/>
    </row>
    <row r="23" spans="1:7" ht="21.95" customHeight="1" x14ac:dyDescent="0.55000000000000004">
      <c r="A23" s="129"/>
      <c r="B23" s="392" t="s">
        <v>434</v>
      </c>
      <c r="C23" s="131"/>
      <c r="D23" s="352">
        <v>157700</v>
      </c>
      <c r="E23" s="353" t="s">
        <v>278</v>
      </c>
      <c r="F23" s="133" t="s">
        <v>172</v>
      </c>
    </row>
    <row r="24" spans="1:7" x14ac:dyDescent="0.55000000000000004">
      <c r="A24" s="129"/>
      <c r="B24" s="392" t="s">
        <v>451</v>
      </c>
      <c r="C24" s="131"/>
      <c r="D24" s="352">
        <v>250000</v>
      </c>
      <c r="E24" s="353" t="s">
        <v>278</v>
      </c>
      <c r="F24" s="133" t="s">
        <v>172</v>
      </c>
    </row>
    <row r="25" spans="1:7" x14ac:dyDescent="0.55000000000000004">
      <c r="A25" s="129"/>
      <c r="B25" s="392" t="s">
        <v>452</v>
      </c>
      <c r="C25" s="131"/>
      <c r="D25" s="352">
        <v>278000</v>
      </c>
      <c r="E25" s="353" t="s">
        <v>278</v>
      </c>
      <c r="F25" s="133" t="s">
        <v>172</v>
      </c>
    </row>
    <row r="26" spans="1:7" x14ac:dyDescent="0.55000000000000004">
      <c r="A26" s="129"/>
      <c r="B26" s="392" t="s">
        <v>453</v>
      </c>
      <c r="C26" s="131"/>
      <c r="D26" s="352">
        <v>480000</v>
      </c>
      <c r="E26" s="353" t="s">
        <v>278</v>
      </c>
      <c r="F26" s="133" t="s">
        <v>172</v>
      </c>
    </row>
    <row r="27" spans="1:7" x14ac:dyDescent="0.55000000000000004">
      <c r="A27" s="129"/>
      <c r="B27" s="392" t="s">
        <v>454</v>
      </c>
      <c r="C27" s="131"/>
      <c r="D27" s="352">
        <v>380000</v>
      </c>
      <c r="E27" s="353" t="s">
        <v>278</v>
      </c>
      <c r="F27" s="133" t="s">
        <v>172</v>
      </c>
    </row>
    <row r="28" spans="1:7" x14ac:dyDescent="0.55000000000000004">
      <c r="A28" s="129"/>
      <c r="B28" s="392" t="s">
        <v>455</v>
      </c>
      <c r="C28" s="131"/>
      <c r="D28" s="352">
        <v>250000</v>
      </c>
      <c r="E28" s="353" t="s">
        <v>278</v>
      </c>
      <c r="F28" s="133" t="s">
        <v>172</v>
      </c>
    </row>
    <row r="29" spans="1:7" x14ac:dyDescent="0.55000000000000004">
      <c r="A29" s="129"/>
      <c r="B29" s="392" t="s">
        <v>456</v>
      </c>
      <c r="C29" s="131"/>
      <c r="D29" s="352">
        <v>150000</v>
      </c>
      <c r="E29" s="353" t="s">
        <v>278</v>
      </c>
      <c r="F29" s="133" t="s">
        <v>172</v>
      </c>
    </row>
    <row r="30" spans="1:7" x14ac:dyDescent="0.55000000000000004">
      <c r="A30" s="129"/>
      <c r="B30" s="392" t="s">
        <v>457</v>
      </c>
      <c r="C30" s="131"/>
      <c r="D30" s="352">
        <v>49000</v>
      </c>
      <c r="E30" s="353" t="s">
        <v>278</v>
      </c>
      <c r="F30" s="133" t="s">
        <v>172</v>
      </c>
    </row>
    <row r="31" spans="1:7" x14ac:dyDescent="0.55000000000000004">
      <c r="A31" s="129"/>
      <c r="B31" s="392" t="s">
        <v>458</v>
      </c>
      <c r="C31" s="131"/>
      <c r="D31" s="352">
        <v>154000</v>
      </c>
      <c r="E31" s="353" t="s">
        <v>278</v>
      </c>
      <c r="F31" s="133" t="s">
        <v>172</v>
      </c>
    </row>
    <row r="32" spans="1:7" x14ac:dyDescent="0.55000000000000004">
      <c r="A32" s="134"/>
      <c r="B32" s="135"/>
      <c r="C32" s="136"/>
      <c r="D32" s="349"/>
      <c r="E32" s="354"/>
      <c r="F32" s="137"/>
    </row>
    <row r="33" spans="1:6" x14ac:dyDescent="0.55000000000000004">
      <c r="A33" s="528" t="s">
        <v>450</v>
      </c>
      <c r="B33" s="529"/>
      <c r="C33" s="530"/>
      <c r="D33" s="138">
        <f>SUM(D6:D32)</f>
        <v>4375900</v>
      </c>
      <c r="E33" s="355" t="s">
        <v>471</v>
      </c>
      <c r="F33" s="139"/>
    </row>
    <row r="34" spans="1:6" x14ac:dyDescent="0.55000000000000004">
      <c r="A34" s="520"/>
      <c r="B34" s="520"/>
      <c r="C34" s="520"/>
      <c r="D34" s="520"/>
      <c r="E34" s="520"/>
      <c r="F34" s="520"/>
    </row>
    <row r="35" spans="1:6" x14ac:dyDescent="0.55000000000000004">
      <c r="D35" s="12"/>
      <c r="E35" s="12"/>
    </row>
    <row r="36" spans="1:6" x14ac:dyDescent="0.55000000000000004">
      <c r="D36" s="12"/>
      <c r="E36" s="12"/>
    </row>
    <row r="37" spans="1:6" x14ac:dyDescent="0.55000000000000004">
      <c r="A37" s="520" t="s">
        <v>214</v>
      </c>
      <c r="B37" s="520"/>
      <c r="C37" s="520"/>
      <c r="D37" s="520"/>
      <c r="E37" s="520"/>
      <c r="F37" s="520"/>
    </row>
    <row r="38" spans="1:6" x14ac:dyDescent="0.55000000000000004">
      <c r="A38" s="521" t="s">
        <v>302</v>
      </c>
      <c r="B38" s="521"/>
      <c r="C38" s="521"/>
      <c r="D38" s="521"/>
      <c r="E38" s="521"/>
      <c r="F38" s="521"/>
    </row>
    <row r="39" spans="1:6" x14ac:dyDescent="0.55000000000000004">
      <c r="A39" s="521" t="s">
        <v>290</v>
      </c>
      <c r="B39" s="521"/>
      <c r="C39" s="521"/>
      <c r="D39" s="521"/>
      <c r="E39" s="521"/>
      <c r="F39" s="521"/>
    </row>
    <row r="40" spans="1:6" x14ac:dyDescent="0.55000000000000004">
      <c r="A40" s="521" t="s">
        <v>215</v>
      </c>
      <c r="B40" s="521"/>
      <c r="C40" s="521"/>
      <c r="D40" s="521"/>
      <c r="E40" s="521"/>
      <c r="F40" s="521"/>
    </row>
    <row r="41" spans="1:6" x14ac:dyDescent="0.55000000000000004">
      <c r="A41" s="528" t="s">
        <v>211</v>
      </c>
      <c r="B41" s="529"/>
      <c r="C41" s="530"/>
      <c r="D41" s="125" t="s">
        <v>28</v>
      </c>
      <c r="E41" s="125" t="s">
        <v>38</v>
      </c>
      <c r="F41" s="126" t="s">
        <v>274</v>
      </c>
    </row>
    <row r="42" spans="1:6" x14ac:dyDescent="0.55000000000000004">
      <c r="A42" s="523" t="s">
        <v>459</v>
      </c>
      <c r="B42" s="524"/>
      <c r="C42" s="525"/>
      <c r="D42" s="127"/>
      <c r="E42" s="351"/>
      <c r="F42" s="128"/>
    </row>
    <row r="43" spans="1:6" x14ac:dyDescent="0.55000000000000004">
      <c r="A43" s="129"/>
      <c r="B43" s="392" t="s">
        <v>461</v>
      </c>
      <c r="C43" s="131"/>
      <c r="D43" s="352">
        <v>416300</v>
      </c>
      <c r="E43" s="353" t="s">
        <v>278</v>
      </c>
      <c r="F43" s="133" t="s">
        <v>172</v>
      </c>
    </row>
    <row r="44" spans="1:6" x14ac:dyDescent="0.55000000000000004">
      <c r="A44" s="129"/>
      <c r="B44" s="392" t="s">
        <v>436</v>
      </c>
      <c r="C44" s="131"/>
      <c r="D44" s="352">
        <v>245100</v>
      </c>
      <c r="E44" s="353" t="s">
        <v>278</v>
      </c>
      <c r="F44" s="133" t="s">
        <v>172</v>
      </c>
    </row>
    <row r="45" spans="1:6" x14ac:dyDescent="0.55000000000000004">
      <c r="A45" s="129"/>
      <c r="B45" s="392" t="s">
        <v>462</v>
      </c>
      <c r="C45" s="131"/>
      <c r="D45" s="352">
        <v>245100</v>
      </c>
      <c r="E45" s="353" t="s">
        <v>278</v>
      </c>
      <c r="F45" s="133" t="s">
        <v>172</v>
      </c>
    </row>
    <row r="46" spans="1:6" x14ac:dyDescent="0.55000000000000004">
      <c r="A46" s="129"/>
      <c r="B46" s="392" t="s">
        <v>463</v>
      </c>
      <c r="C46" s="131"/>
      <c r="D46" s="352">
        <v>245100</v>
      </c>
      <c r="E46" s="353" t="s">
        <v>278</v>
      </c>
      <c r="F46" s="133" t="s">
        <v>172</v>
      </c>
    </row>
    <row r="47" spans="1:6" x14ac:dyDescent="0.55000000000000004">
      <c r="A47" s="129"/>
      <c r="B47" s="392" t="s">
        <v>464</v>
      </c>
      <c r="C47" s="131"/>
      <c r="D47" s="352">
        <v>245100</v>
      </c>
      <c r="E47" s="353" t="s">
        <v>278</v>
      </c>
      <c r="F47" s="133" t="s">
        <v>172</v>
      </c>
    </row>
    <row r="48" spans="1:6" x14ac:dyDescent="0.55000000000000004">
      <c r="A48" s="129"/>
      <c r="B48" s="392" t="s">
        <v>439</v>
      </c>
      <c r="C48" s="131"/>
      <c r="D48" s="352">
        <v>233900</v>
      </c>
      <c r="E48" s="353" t="s">
        <v>278</v>
      </c>
      <c r="F48" s="133" t="s">
        <v>172</v>
      </c>
    </row>
    <row r="49" spans="1:6" x14ac:dyDescent="0.55000000000000004">
      <c r="A49" s="129"/>
      <c r="B49" s="392" t="s">
        <v>465</v>
      </c>
      <c r="C49" s="131"/>
      <c r="D49" s="352">
        <v>243700</v>
      </c>
      <c r="E49" s="353" t="s">
        <v>278</v>
      </c>
      <c r="F49" s="133" t="s">
        <v>172</v>
      </c>
    </row>
    <row r="50" spans="1:6" x14ac:dyDescent="0.55000000000000004">
      <c r="A50" s="129"/>
      <c r="B50" s="392" t="s">
        <v>466</v>
      </c>
      <c r="C50" s="131"/>
      <c r="D50" s="352">
        <v>243900</v>
      </c>
      <c r="E50" s="353" t="s">
        <v>278</v>
      </c>
      <c r="F50" s="133" t="s">
        <v>172</v>
      </c>
    </row>
    <row r="51" spans="1:6" x14ac:dyDescent="0.55000000000000004">
      <c r="A51" s="129"/>
      <c r="B51" s="392" t="s">
        <v>467</v>
      </c>
      <c r="C51" s="131"/>
      <c r="D51" s="352">
        <v>243900</v>
      </c>
      <c r="E51" s="353" t="s">
        <v>278</v>
      </c>
      <c r="F51" s="133" t="s">
        <v>172</v>
      </c>
    </row>
    <row r="52" spans="1:6" x14ac:dyDescent="0.55000000000000004">
      <c r="A52" s="129"/>
      <c r="B52" s="392" t="s">
        <v>433</v>
      </c>
      <c r="C52" s="131"/>
      <c r="D52" s="352">
        <v>243300</v>
      </c>
      <c r="E52" s="353" t="s">
        <v>278</v>
      </c>
      <c r="F52" s="133" t="s">
        <v>172</v>
      </c>
    </row>
    <row r="53" spans="1:6" x14ac:dyDescent="0.55000000000000004">
      <c r="A53" s="129"/>
      <c r="B53" s="392" t="s">
        <v>468</v>
      </c>
      <c r="C53" s="131"/>
      <c r="D53" s="352">
        <v>243300</v>
      </c>
      <c r="E53" s="353" t="s">
        <v>278</v>
      </c>
      <c r="F53" s="133" t="s">
        <v>172</v>
      </c>
    </row>
    <row r="54" spans="1:6" x14ac:dyDescent="0.55000000000000004">
      <c r="A54" s="134"/>
      <c r="B54" s="135"/>
      <c r="C54" s="136"/>
      <c r="D54" s="349"/>
      <c r="E54" s="354"/>
      <c r="F54" s="137"/>
    </row>
    <row r="55" spans="1:6" x14ac:dyDescent="0.55000000000000004">
      <c r="A55" s="528" t="s">
        <v>469</v>
      </c>
      <c r="B55" s="529"/>
      <c r="C55" s="530"/>
      <c r="D55" s="138">
        <f>SUM(D42:D54)</f>
        <v>2848700</v>
      </c>
      <c r="E55" s="355" t="s">
        <v>470</v>
      </c>
      <c r="F55" s="139"/>
    </row>
    <row r="56" spans="1:6" x14ac:dyDescent="0.55000000000000004">
      <c r="A56" s="520"/>
      <c r="B56" s="520"/>
      <c r="C56" s="520"/>
      <c r="D56" s="520"/>
      <c r="E56" s="520"/>
      <c r="F56" s="520"/>
    </row>
    <row r="57" spans="1:6" ht="26.25" x14ac:dyDescent="0.7">
      <c r="B57" s="402" t="s">
        <v>472</v>
      </c>
      <c r="C57" s="403">
        <f>D55+D33</f>
        <v>7224600</v>
      </c>
      <c r="D57" s="402" t="s">
        <v>186</v>
      </c>
      <c r="E57" s="12"/>
    </row>
    <row r="58" spans="1:6" x14ac:dyDescent="0.55000000000000004">
      <c r="D58" s="12"/>
      <c r="E58" s="12"/>
    </row>
    <row r="59" spans="1:6" x14ac:dyDescent="0.55000000000000004">
      <c r="D59" s="12"/>
      <c r="E59" s="12"/>
    </row>
    <row r="60" spans="1:6" x14ac:dyDescent="0.55000000000000004">
      <c r="D60" s="12"/>
      <c r="E60" s="12"/>
    </row>
    <row r="61" spans="1:6" x14ac:dyDescent="0.55000000000000004">
      <c r="D61" s="12"/>
      <c r="E61" s="12"/>
    </row>
    <row r="62" spans="1:6" x14ac:dyDescent="0.55000000000000004">
      <c r="D62" s="12"/>
      <c r="E62" s="12"/>
    </row>
    <row r="79" spans="4:5" x14ac:dyDescent="0.55000000000000004">
      <c r="D79" s="12"/>
      <c r="E79" s="12"/>
    </row>
    <row r="80" spans="4:5" x14ac:dyDescent="0.55000000000000004">
      <c r="D80" s="12"/>
      <c r="E80" s="12"/>
    </row>
    <row r="81" spans="4:5" x14ac:dyDescent="0.55000000000000004">
      <c r="D81" s="12"/>
      <c r="E81" s="12"/>
    </row>
    <row r="82" spans="4:5" x14ac:dyDescent="0.55000000000000004">
      <c r="D82" s="12"/>
      <c r="E82" s="12"/>
    </row>
    <row r="83" spans="4:5" x14ac:dyDescent="0.55000000000000004">
      <c r="D83" s="12"/>
      <c r="E83" s="12"/>
    </row>
    <row r="84" spans="4:5" x14ac:dyDescent="0.55000000000000004">
      <c r="D84" s="12"/>
      <c r="E84" s="12"/>
    </row>
    <row r="85" spans="4:5" x14ac:dyDescent="0.55000000000000004">
      <c r="D85" s="12"/>
      <c r="E85" s="12"/>
    </row>
    <row r="86" spans="4:5" x14ac:dyDescent="0.55000000000000004">
      <c r="D86" s="12"/>
      <c r="E86" s="12"/>
    </row>
    <row r="87" spans="4:5" x14ac:dyDescent="0.55000000000000004">
      <c r="D87" s="12"/>
      <c r="E87" s="12"/>
    </row>
    <row r="88" spans="4:5" x14ac:dyDescent="0.55000000000000004">
      <c r="D88" s="12"/>
      <c r="E88" s="12"/>
    </row>
    <row r="89" spans="4:5" x14ac:dyDescent="0.55000000000000004">
      <c r="D89" s="12"/>
      <c r="E89" s="12"/>
    </row>
    <row r="90" spans="4:5" x14ac:dyDescent="0.55000000000000004">
      <c r="D90" s="12"/>
      <c r="E90" s="12"/>
    </row>
    <row r="91" spans="4:5" x14ac:dyDescent="0.55000000000000004">
      <c r="D91" s="12"/>
      <c r="E91" s="12"/>
    </row>
    <row r="92" spans="4:5" x14ac:dyDescent="0.55000000000000004">
      <c r="D92" s="12"/>
      <c r="E92" s="12"/>
    </row>
    <row r="93" spans="4:5" x14ac:dyDescent="0.55000000000000004">
      <c r="D93" s="12"/>
      <c r="E93" s="12"/>
    </row>
    <row r="94" spans="4:5" x14ac:dyDescent="0.55000000000000004">
      <c r="D94" s="12"/>
      <c r="E94" s="12"/>
    </row>
  </sheetData>
  <mergeCells count="17">
    <mergeCell ref="A56:F56"/>
    <mergeCell ref="A55:C55"/>
    <mergeCell ref="B18:C18"/>
    <mergeCell ref="A37:F37"/>
    <mergeCell ref="A38:F38"/>
    <mergeCell ref="A39:F39"/>
    <mergeCell ref="A40:F40"/>
    <mergeCell ref="A41:C41"/>
    <mergeCell ref="A42:C42"/>
    <mergeCell ref="A33:C33"/>
    <mergeCell ref="A34:F34"/>
    <mergeCell ref="A6:C6"/>
    <mergeCell ref="A1:F1"/>
    <mergeCell ref="A2:F2"/>
    <mergeCell ref="A3:F3"/>
    <mergeCell ref="A4:F4"/>
    <mergeCell ref="A5:C5"/>
  </mergeCells>
  <pageMargins left="0.31496062992125984" right="0.31496062992125984" top="0.19685039370078741" bottom="0.35433070866141736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6" workbookViewId="0">
      <selection activeCell="L16" sqref="L16"/>
    </sheetView>
  </sheetViews>
  <sheetFormatPr defaultRowHeight="17.25" x14ac:dyDescent="0.4"/>
  <cols>
    <col min="1" max="6" width="9" style="23"/>
    <col min="7" max="7" width="5.625" style="23" customWidth="1"/>
    <col min="8" max="9" width="15.875" style="23" customWidth="1"/>
    <col min="10" max="16384" width="9" style="23"/>
  </cols>
  <sheetData>
    <row r="1" spans="1:9" ht="21.6" customHeight="1" x14ac:dyDescent="0.4">
      <c r="A1" s="425" t="s">
        <v>294</v>
      </c>
      <c r="B1" s="425"/>
      <c r="C1" s="425"/>
      <c r="D1" s="425"/>
      <c r="E1" s="425"/>
      <c r="F1" s="425"/>
      <c r="G1" s="425"/>
      <c r="H1" s="425"/>
      <c r="I1" s="425"/>
    </row>
    <row r="2" spans="1:9" ht="21.6" customHeight="1" x14ac:dyDescent="0.4">
      <c r="A2" s="425" t="s">
        <v>0</v>
      </c>
      <c r="B2" s="425"/>
      <c r="C2" s="425"/>
      <c r="D2" s="425"/>
      <c r="E2" s="425"/>
      <c r="F2" s="425"/>
      <c r="G2" s="425"/>
      <c r="H2" s="425"/>
      <c r="I2" s="425"/>
    </row>
    <row r="3" spans="1:9" ht="21.6" customHeight="1" x14ac:dyDescent="0.4">
      <c r="A3" s="425" t="s">
        <v>236</v>
      </c>
      <c r="B3" s="425"/>
      <c r="C3" s="425"/>
      <c r="D3" s="425"/>
      <c r="E3" s="425"/>
      <c r="F3" s="425"/>
      <c r="G3" s="425"/>
      <c r="H3" s="425"/>
      <c r="I3" s="425"/>
    </row>
    <row r="4" spans="1:9" ht="9.75" customHeight="1" x14ac:dyDescent="0.4">
      <c r="A4" s="29"/>
      <c r="B4" s="29"/>
      <c r="C4" s="29"/>
      <c r="D4" s="29"/>
      <c r="E4" s="29"/>
      <c r="F4" s="29"/>
      <c r="G4" s="29"/>
      <c r="H4" s="29"/>
      <c r="I4" s="29"/>
    </row>
    <row r="5" spans="1:9" ht="21.6" customHeight="1" x14ac:dyDescent="0.4">
      <c r="A5" s="30"/>
      <c r="B5" s="30"/>
      <c r="C5" s="30"/>
      <c r="D5" s="30"/>
      <c r="E5" s="30"/>
      <c r="F5" s="29" t="s">
        <v>10</v>
      </c>
      <c r="G5" s="30"/>
      <c r="H5" s="29" t="s">
        <v>237</v>
      </c>
      <c r="I5" s="29" t="s">
        <v>238</v>
      </c>
    </row>
    <row r="6" spans="1:9" ht="24.75" customHeight="1" x14ac:dyDescent="0.4">
      <c r="A6" s="31" t="s">
        <v>1</v>
      </c>
      <c r="B6" s="31"/>
      <c r="C6" s="31"/>
      <c r="D6" s="30"/>
      <c r="E6" s="30"/>
      <c r="F6" s="32">
        <v>2</v>
      </c>
      <c r="G6" s="30"/>
      <c r="H6" s="33">
        <f>'2'!B25</f>
        <v>18880909</v>
      </c>
      <c r="I6" s="33">
        <f>'2'!C25</f>
        <v>18725509</v>
      </c>
    </row>
    <row r="7" spans="1:9" ht="21.6" customHeight="1" x14ac:dyDescent="0.4">
      <c r="A7" s="31" t="s">
        <v>2</v>
      </c>
      <c r="B7" s="31"/>
      <c r="C7" s="31"/>
      <c r="D7" s="30"/>
      <c r="E7" s="30"/>
      <c r="F7" s="32"/>
      <c r="G7" s="30"/>
      <c r="H7" s="34"/>
      <c r="I7" s="34"/>
    </row>
    <row r="8" spans="1:9" ht="21.6" customHeight="1" x14ac:dyDescent="0.4">
      <c r="A8" s="31"/>
      <c r="B8" s="31" t="s">
        <v>3</v>
      </c>
      <c r="C8" s="31"/>
      <c r="D8" s="30"/>
      <c r="E8" s="30"/>
      <c r="F8" s="32"/>
      <c r="G8" s="30"/>
      <c r="H8" s="34"/>
      <c r="I8" s="34"/>
    </row>
    <row r="9" spans="1:9" ht="21.6" customHeight="1" x14ac:dyDescent="0.4">
      <c r="A9" s="30"/>
      <c r="B9" s="30"/>
      <c r="C9" s="426" t="s">
        <v>4</v>
      </c>
      <c r="D9" s="426"/>
      <c r="E9" s="426"/>
      <c r="F9" s="32">
        <v>3</v>
      </c>
      <c r="G9" s="30"/>
      <c r="H9" s="34">
        <f>'3'!I19</f>
        <v>20480158.190000001</v>
      </c>
      <c r="I9" s="34">
        <f>'3'!J19</f>
        <v>18685979.309999999</v>
      </c>
    </row>
    <row r="10" spans="1:9" ht="21.6" customHeight="1" x14ac:dyDescent="0.4">
      <c r="A10" s="30"/>
      <c r="B10" s="30"/>
      <c r="C10" s="426" t="s">
        <v>5</v>
      </c>
      <c r="D10" s="426"/>
      <c r="E10" s="426"/>
      <c r="F10" s="32">
        <v>4</v>
      </c>
      <c r="G10" s="30"/>
      <c r="H10" s="34">
        <f>'4'!I9</f>
        <v>48800</v>
      </c>
      <c r="I10" s="34">
        <f>'4'!J9</f>
        <v>48800</v>
      </c>
    </row>
    <row r="11" spans="1:9" ht="21.6" customHeight="1" x14ac:dyDescent="0.4">
      <c r="A11" s="30"/>
      <c r="B11" s="30"/>
      <c r="C11" s="426" t="s">
        <v>312</v>
      </c>
      <c r="D11" s="426"/>
      <c r="E11" s="426"/>
      <c r="F11" s="32">
        <v>5</v>
      </c>
      <c r="G11" s="30"/>
      <c r="H11" s="34">
        <f>'5'!I10</f>
        <v>48800</v>
      </c>
      <c r="I11" s="34">
        <f>'5'!J10</f>
        <v>48800</v>
      </c>
    </row>
    <row r="12" spans="1:9" ht="21.6" customHeight="1" x14ac:dyDescent="0.4">
      <c r="A12" s="30"/>
      <c r="B12" s="30"/>
      <c r="C12" s="426" t="s">
        <v>6</v>
      </c>
      <c r="D12" s="426"/>
      <c r="E12" s="426"/>
      <c r="F12" s="32">
        <v>6</v>
      </c>
      <c r="G12" s="30"/>
      <c r="H12" s="34">
        <f>'6'!J22</f>
        <v>780325</v>
      </c>
      <c r="I12" s="34">
        <f>'6'!J34</f>
        <v>579150</v>
      </c>
    </row>
    <row r="13" spans="1:9" ht="25.5" customHeight="1" x14ac:dyDescent="0.4">
      <c r="A13" s="30"/>
      <c r="B13" s="31"/>
      <c r="C13" s="31" t="s">
        <v>7</v>
      </c>
      <c r="D13" s="31"/>
      <c r="E13" s="30"/>
      <c r="F13" s="32"/>
      <c r="G13" s="30"/>
      <c r="H13" s="35">
        <f>SUM(H9:H12)</f>
        <v>21358083.190000001</v>
      </c>
      <c r="I13" s="35">
        <f>SUM(I9:I12)</f>
        <v>19362729.309999999</v>
      </c>
    </row>
    <row r="14" spans="1:9" ht="27" customHeight="1" x14ac:dyDescent="0.4">
      <c r="A14" s="425" t="s">
        <v>8</v>
      </c>
      <c r="B14" s="425"/>
      <c r="C14" s="30"/>
      <c r="D14" s="30"/>
      <c r="E14" s="30"/>
      <c r="F14" s="30"/>
      <c r="G14" s="30"/>
      <c r="H14" s="33">
        <f>H13</f>
        <v>21358083.190000001</v>
      </c>
      <c r="I14" s="33">
        <f>I13</f>
        <v>19362729.309999999</v>
      </c>
    </row>
    <row r="15" spans="1:9" ht="14.25" customHeight="1" x14ac:dyDescent="0.4">
      <c r="A15" s="30"/>
      <c r="B15" s="30"/>
      <c r="C15" s="30"/>
      <c r="D15" s="30"/>
      <c r="E15" s="30"/>
      <c r="F15" s="30"/>
      <c r="G15" s="30"/>
      <c r="H15" s="30"/>
      <c r="I15" s="30"/>
    </row>
    <row r="16" spans="1:9" ht="32.25" customHeight="1" x14ac:dyDescent="0.4">
      <c r="A16" s="31" t="s">
        <v>11</v>
      </c>
      <c r="B16" s="31"/>
      <c r="C16" s="31"/>
      <c r="D16" s="30"/>
      <c r="E16" s="30"/>
      <c r="F16" s="32">
        <v>2</v>
      </c>
      <c r="G16" s="30"/>
      <c r="H16" s="33">
        <f>H6</f>
        <v>18880909</v>
      </c>
      <c r="I16" s="33">
        <f>I6</f>
        <v>18725509</v>
      </c>
    </row>
    <row r="17" spans="1:9" ht="21.6" customHeight="1" x14ac:dyDescent="0.4">
      <c r="A17" s="31" t="s">
        <v>12</v>
      </c>
      <c r="B17" s="31"/>
      <c r="C17" s="31"/>
      <c r="D17" s="30"/>
      <c r="E17" s="30"/>
      <c r="F17" s="32"/>
      <c r="G17" s="30"/>
      <c r="H17" s="34"/>
      <c r="I17" s="34"/>
    </row>
    <row r="18" spans="1:9" ht="21.6" customHeight="1" x14ac:dyDescent="0.4">
      <c r="A18" s="31"/>
      <c r="B18" s="31" t="s">
        <v>13</v>
      </c>
      <c r="C18" s="31"/>
      <c r="D18" s="30"/>
      <c r="E18" s="30"/>
      <c r="F18" s="32"/>
      <c r="G18" s="30"/>
      <c r="H18" s="34"/>
      <c r="I18" s="34"/>
    </row>
    <row r="19" spans="1:9" ht="21.6" customHeight="1" x14ac:dyDescent="0.4">
      <c r="A19" s="30"/>
      <c r="B19" s="30"/>
      <c r="C19" s="30" t="s">
        <v>14</v>
      </c>
      <c r="D19" s="30"/>
      <c r="E19" s="30"/>
      <c r="F19" s="32">
        <v>7</v>
      </c>
      <c r="G19" s="30"/>
      <c r="H19" s="34">
        <f>'7'!G20</f>
        <v>2282767.3599999999</v>
      </c>
      <c r="I19" s="34">
        <f>'7'!G29</f>
        <v>494400.02</v>
      </c>
    </row>
    <row r="20" spans="1:9" ht="21.6" customHeight="1" x14ac:dyDescent="0.4">
      <c r="A20" s="30"/>
      <c r="B20" s="30"/>
      <c r="C20" s="30" t="s">
        <v>15</v>
      </c>
      <c r="D20" s="30"/>
      <c r="E20" s="30"/>
      <c r="F20" s="32">
        <v>8</v>
      </c>
      <c r="G20" s="30"/>
      <c r="H20" s="36">
        <f>'8'!F13</f>
        <v>2725685.7800000003</v>
      </c>
      <c r="I20" s="36">
        <f>'8'!G13</f>
        <v>2115301.8899999997</v>
      </c>
    </row>
    <row r="21" spans="1:9" ht="21.6" customHeight="1" x14ac:dyDescent="0.4">
      <c r="A21" s="30"/>
      <c r="B21" s="30"/>
      <c r="C21" s="30" t="s">
        <v>394</v>
      </c>
      <c r="D21" s="30"/>
      <c r="E21" s="30"/>
      <c r="F21" s="381">
        <v>9</v>
      </c>
      <c r="G21" s="30"/>
      <c r="H21" s="36">
        <v>48800</v>
      </c>
      <c r="I21" s="36">
        <v>48800</v>
      </c>
    </row>
    <row r="22" spans="1:9" ht="25.5" customHeight="1" x14ac:dyDescent="0.4">
      <c r="A22" s="30"/>
      <c r="B22" s="31"/>
      <c r="C22" s="31" t="s">
        <v>16</v>
      </c>
      <c r="D22" s="31"/>
      <c r="E22" s="30"/>
      <c r="F22" s="32"/>
      <c r="G22" s="30"/>
      <c r="H22" s="35">
        <f>SUM(H19:H21)</f>
        <v>5057253.1400000006</v>
      </c>
      <c r="I22" s="35">
        <f>SUM(I19:I21)</f>
        <v>2658501.9099999997</v>
      </c>
    </row>
    <row r="23" spans="1:9" ht="26.25" customHeight="1" x14ac:dyDescent="0.4">
      <c r="A23" s="425" t="s">
        <v>17</v>
      </c>
      <c r="B23" s="425"/>
      <c r="C23" s="30"/>
      <c r="D23" s="30"/>
      <c r="E23" s="30"/>
      <c r="F23" s="30"/>
      <c r="G23" s="30"/>
      <c r="H23" s="33">
        <f>H22</f>
        <v>5057253.1400000006</v>
      </c>
      <c r="I23" s="33">
        <f>I22</f>
        <v>2658501.9099999997</v>
      </c>
    </row>
    <row r="24" spans="1:9" ht="21.6" customHeight="1" x14ac:dyDescent="0.4">
      <c r="A24" s="29"/>
      <c r="B24" s="29"/>
      <c r="C24" s="30"/>
      <c r="D24" s="30"/>
      <c r="E24" s="30"/>
      <c r="F24" s="30"/>
      <c r="G24" s="30"/>
      <c r="H24" s="34"/>
      <c r="I24" s="34"/>
    </row>
    <row r="25" spans="1:9" ht="21.6" customHeight="1" x14ac:dyDescent="0.4">
      <c r="A25" s="29" t="s">
        <v>18</v>
      </c>
      <c r="B25" s="29"/>
      <c r="C25" s="30"/>
      <c r="D25" s="30"/>
      <c r="E25" s="30"/>
      <c r="F25" s="30"/>
      <c r="G25" s="30"/>
      <c r="H25" s="34"/>
      <c r="I25" s="34"/>
    </row>
    <row r="26" spans="1:9" ht="21.6" customHeight="1" x14ac:dyDescent="0.4">
      <c r="A26" s="32"/>
      <c r="B26" s="275" t="s">
        <v>18</v>
      </c>
      <c r="C26" s="30"/>
      <c r="D26" s="30"/>
      <c r="E26" s="30"/>
      <c r="F26" s="32">
        <v>10</v>
      </c>
      <c r="G26" s="30"/>
      <c r="H26" s="34">
        <f>'10'!I15</f>
        <v>5621143.0874999994</v>
      </c>
      <c r="I26" s="34">
        <f>'10'!L15</f>
        <v>6633991.0999999996</v>
      </c>
    </row>
    <row r="27" spans="1:9" ht="21.6" customHeight="1" x14ac:dyDescent="0.4">
      <c r="A27" s="32"/>
      <c r="B27" s="37" t="s">
        <v>19</v>
      </c>
      <c r="C27" s="30"/>
      <c r="D27" s="30"/>
      <c r="E27" s="30"/>
      <c r="F27" s="32">
        <v>11</v>
      </c>
      <c r="G27" s="30"/>
      <c r="H27" s="34">
        <f>'11'!F9</f>
        <v>10679686.960000001</v>
      </c>
      <c r="I27" s="34">
        <f>'11'!F6</f>
        <v>10070236.300000001</v>
      </c>
    </row>
    <row r="28" spans="1:9" ht="24" customHeight="1" x14ac:dyDescent="0.4">
      <c r="A28" s="29"/>
      <c r="B28" s="29" t="s">
        <v>20</v>
      </c>
      <c r="C28" s="30"/>
      <c r="D28" s="30"/>
      <c r="E28" s="30"/>
      <c r="F28" s="32"/>
      <c r="G28" s="30"/>
      <c r="H28" s="35">
        <f>SUM(H26:H27)</f>
        <v>16300830.047499999</v>
      </c>
      <c r="I28" s="35">
        <f>SUM(I26:I27)</f>
        <v>16704227.4</v>
      </c>
    </row>
    <row r="29" spans="1:9" ht="25.5" customHeight="1" x14ac:dyDescent="0.4">
      <c r="A29" s="427" t="s">
        <v>21</v>
      </c>
      <c r="B29" s="427"/>
      <c r="C29" s="427"/>
      <c r="D29" s="427"/>
      <c r="E29" s="427"/>
      <c r="F29" s="30"/>
      <c r="G29" s="30"/>
      <c r="H29" s="33">
        <f>H23+H28</f>
        <v>21358083.1875</v>
      </c>
      <c r="I29" s="33">
        <f>I23+I28</f>
        <v>19362729.309999999</v>
      </c>
    </row>
    <row r="30" spans="1:9" ht="14.25" customHeight="1" x14ac:dyDescent="0.4">
      <c r="A30" s="30"/>
      <c r="B30" s="30"/>
      <c r="C30" s="30"/>
      <c r="D30" s="30"/>
      <c r="E30" s="30"/>
      <c r="F30" s="30"/>
      <c r="G30" s="30"/>
      <c r="H30" s="30"/>
      <c r="I30" s="30"/>
    </row>
    <row r="31" spans="1:9" ht="21.6" customHeight="1" x14ac:dyDescent="0.4">
      <c r="A31" s="427" t="s">
        <v>9</v>
      </c>
      <c r="B31" s="427"/>
      <c r="C31" s="427"/>
      <c r="D31" s="427"/>
      <c r="E31" s="427"/>
      <c r="F31" s="427"/>
      <c r="G31" s="427"/>
      <c r="H31" s="427"/>
      <c r="I31" s="30"/>
    </row>
    <row r="32" spans="1:9" ht="18.75" customHeight="1" x14ac:dyDescent="0.4">
      <c r="A32" s="38"/>
      <c r="B32" s="38"/>
      <c r="C32" s="38"/>
      <c r="D32" s="38"/>
      <c r="E32" s="38"/>
      <c r="F32" s="38"/>
      <c r="G32" s="38"/>
      <c r="H32" s="38"/>
      <c r="I32" s="30"/>
    </row>
    <row r="33" spans="1:9" ht="21.6" customHeight="1" x14ac:dyDescent="0.4">
      <c r="A33" s="426" t="s">
        <v>474</v>
      </c>
      <c r="B33" s="426"/>
      <c r="C33" s="426"/>
      <c r="D33" s="426"/>
      <c r="E33" s="426"/>
      <c r="F33" s="426"/>
      <c r="G33" s="426"/>
      <c r="H33" s="426"/>
      <c r="I33" s="426"/>
    </row>
    <row r="34" spans="1:9" ht="21.6" customHeight="1" x14ac:dyDescent="0.4">
      <c r="A34" s="426" t="s">
        <v>477</v>
      </c>
      <c r="B34" s="426"/>
      <c r="C34" s="426"/>
      <c r="D34" s="426"/>
      <c r="E34" s="426"/>
      <c r="F34" s="426"/>
      <c r="G34" s="426"/>
      <c r="H34" s="426"/>
      <c r="I34" s="426"/>
    </row>
    <row r="35" spans="1:9" ht="20.25" customHeight="1" x14ac:dyDescent="0.4">
      <c r="A35" s="386"/>
      <c r="B35" s="386"/>
      <c r="C35" s="386"/>
      <c r="D35" s="386"/>
      <c r="E35" s="386"/>
      <c r="F35" s="386"/>
      <c r="G35" s="386"/>
      <c r="H35" s="386"/>
      <c r="I35" s="386"/>
    </row>
    <row r="36" spans="1:9" ht="21.6" customHeight="1" x14ac:dyDescent="0.4">
      <c r="A36" s="426" t="s">
        <v>476</v>
      </c>
      <c r="B36" s="426"/>
      <c r="C36" s="426"/>
      <c r="D36" s="426"/>
      <c r="E36" s="426"/>
      <c r="F36" s="426"/>
      <c r="G36" s="426"/>
      <c r="H36" s="426"/>
      <c r="I36" s="426"/>
    </row>
    <row r="37" spans="1:9" ht="21.6" customHeight="1" x14ac:dyDescent="0.4">
      <c r="A37" s="426" t="s">
        <v>475</v>
      </c>
      <c r="B37" s="426"/>
      <c r="C37" s="426"/>
      <c r="D37" s="426"/>
      <c r="E37" s="426"/>
      <c r="F37" s="426"/>
      <c r="G37" s="426"/>
      <c r="H37" s="426"/>
      <c r="I37" s="426"/>
    </row>
    <row r="38" spans="1:9" ht="24" x14ac:dyDescent="0.55000000000000004">
      <c r="A38" s="22"/>
      <c r="B38" s="22"/>
      <c r="C38" s="22"/>
      <c r="D38" s="22"/>
      <c r="E38" s="22"/>
      <c r="F38" s="22"/>
      <c r="G38" s="22"/>
      <c r="H38" s="22"/>
      <c r="I38" s="22"/>
    </row>
  </sheetData>
  <mergeCells count="15">
    <mergeCell ref="A37:I37"/>
    <mergeCell ref="A33:I33"/>
    <mergeCell ref="A34:I34"/>
    <mergeCell ref="A36:I36"/>
    <mergeCell ref="A23:B23"/>
    <mergeCell ref="A29:E29"/>
    <mergeCell ref="A31:H31"/>
    <mergeCell ref="A1:I1"/>
    <mergeCell ref="A2:I2"/>
    <mergeCell ref="A3:I3"/>
    <mergeCell ref="A14:B14"/>
    <mergeCell ref="C10:E10"/>
    <mergeCell ref="C11:E11"/>
    <mergeCell ref="C12:E12"/>
    <mergeCell ref="C9:E9"/>
  </mergeCells>
  <pageMargins left="0.11811023622047245" right="0.31496062992125984" top="7.874015748031496E-2" bottom="7.874015748031496E-2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3" workbookViewId="0">
      <selection activeCell="E20" sqref="E20"/>
    </sheetView>
  </sheetViews>
  <sheetFormatPr defaultRowHeight="17.25" x14ac:dyDescent="0.4"/>
  <cols>
    <col min="1" max="1" width="11.375" style="23" customWidth="1"/>
    <col min="2" max="2" width="7" style="23" customWidth="1"/>
    <col min="3" max="4" width="9" style="23"/>
    <col min="5" max="5" width="9.875" style="23" bestFit="1" customWidth="1"/>
    <col min="6" max="8" width="9" style="23"/>
    <col min="9" max="9" width="11.875" style="23" customWidth="1"/>
    <col min="10" max="10" width="12.125" style="23" customWidth="1"/>
    <col min="11" max="16384" width="9" style="23"/>
  </cols>
  <sheetData>
    <row r="1" spans="1:10" ht="24" x14ac:dyDescent="0.55000000000000004">
      <c r="A1" s="425" t="s">
        <v>294</v>
      </c>
      <c r="B1" s="425"/>
      <c r="C1" s="425"/>
      <c r="D1" s="425"/>
      <c r="E1" s="425"/>
      <c r="F1" s="425"/>
      <c r="G1" s="425"/>
      <c r="H1" s="425"/>
      <c r="I1" s="425"/>
      <c r="J1" s="257"/>
    </row>
    <row r="2" spans="1:10" ht="24" x14ac:dyDescent="0.55000000000000004">
      <c r="A2" s="429" t="s">
        <v>22</v>
      </c>
      <c r="B2" s="429"/>
      <c r="C2" s="429"/>
      <c r="D2" s="429"/>
      <c r="E2" s="429"/>
      <c r="F2" s="429"/>
      <c r="G2" s="429"/>
      <c r="H2" s="429"/>
      <c r="I2" s="429"/>
      <c r="J2" s="257"/>
    </row>
    <row r="3" spans="1:10" ht="24" x14ac:dyDescent="0.55000000000000004">
      <c r="A3" s="429" t="s">
        <v>241</v>
      </c>
      <c r="B3" s="429"/>
      <c r="C3" s="429"/>
      <c r="D3" s="429"/>
      <c r="E3" s="429"/>
      <c r="F3" s="429"/>
      <c r="G3" s="429"/>
      <c r="H3" s="429"/>
      <c r="I3" s="429"/>
      <c r="J3" s="257"/>
    </row>
    <row r="4" spans="1:10" ht="24" x14ac:dyDescent="0.55000000000000004">
      <c r="A4" s="274"/>
      <c r="B4" s="274"/>
      <c r="C4" s="274"/>
      <c r="D4" s="274"/>
      <c r="E4" s="274"/>
      <c r="F4" s="274"/>
      <c r="G4" s="274"/>
      <c r="H4" s="274"/>
      <c r="I4" s="274"/>
      <c r="J4" s="274"/>
    </row>
    <row r="5" spans="1:10" ht="24" x14ac:dyDescent="0.55000000000000004">
      <c r="A5" s="24" t="s">
        <v>23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4" x14ac:dyDescent="0.55000000000000004">
      <c r="A6" s="22"/>
      <c r="B6" s="428" t="s">
        <v>320</v>
      </c>
      <c r="C6" s="428"/>
      <c r="D6" s="428"/>
      <c r="E6" s="428"/>
      <c r="F6" s="428"/>
      <c r="G6" s="428"/>
      <c r="H6" s="428"/>
      <c r="I6" s="428"/>
      <c r="J6" s="22"/>
    </row>
    <row r="7" spans="1:10" ht="24" x14ac:dyDescent="0.55000000000000004">
      <c r="A7" s="428" t="s">
        <v>478</v>
      </c>
      <c r="B7" s="428"/>
      <c r="C7" s="428"/>
      <c r="D7" s="428"/>
      <c r="E7" s="428"/>
      <c r="F7" s="428"/>
      <c r="G7" s="428"/>
      <c r="H7" s="428"/>
      <c r="I7" s="428"/>
      <c r="J7" s="22"/>
    </row>
    <row r="8" spans="1:10" ht="24" x14ac:dyDescent="0.55000000000000004">
      <c r="A8" s="22" t="s">
        <v>479</v>
      </c>
      <c r="B8" s="22"/>
      <c r="C8" s="22"/>
      <c r="D8" s="22"/>
      <c r="E8" s="276"/>
      <c r="F8" s="85"/>
      <c r="G8" s="85"/>
      <c r="H8" s="22"/>
      <c r="I8" s="22"/>
      <c r="J8" s="22"/>
    </row>
    <row r="9" spans="1:10" ht="24" x14ac:dyDescent="0.55000000000000004">
      <c r="A9" s="22" t="s">
        <v>473</v>
      </c>
      <c r="B9" s="22"/>
      <c r="C9" s="22"/>
      <c r="D9" s="22"/>
      <c r="E9" s="26"/>
      <c r="F9" s="276"/>
      <c r="G9" s="22"/>
      <c r="H9" s="22"/>
      <c r="I9" s="22"/>
      <c r="J9" s="22"/>
    </row>
    <row r="10" spans="1:10" ht="24" x14ac:dyDescent="0.55000000000000004">
      <c r="A10" s="22"/>
      <c r="B10" s="22"/>
      <c r="C10" s="27"/>
      <c r="D10" s="22"/>
      <c r="E10" s="26"/>
      <c r="F10" s="276"/>
      <c r="G10" s="22"/>
      <c r="H10" s="22"/>
      <c r="I10" s="22"/>
      <c r="J10" s="22"/>
    </row>
    <row r="11" spans="1:10" ht="24" x14ac:dyDescent="0.55000000000000004">
      <c r="A11" s="22"/>
      <c r="B11" s="22"/>
      <c r="C11" s="27"/>
      <c r="D11" s="22"/>
      <c r="E11" s="26"/>
      <c r="F11" s="276"/>
      <c r="G11" s="22"/>
      <c r="H11" s="22"/>
      <c r="I11" s="22"/>
      <c r="J11" s="22"/>
    </row>
    <row r="12" spans="1:10" ht="24" x14ac:dyDescent="0.55000000000000004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24" x14ac:dyDescent="0.55000000000000004">
      <c r="A13" s="24" t="s">
        <v>24</v>
      </c>
      <c r="B13" s="24"/>
      <c r="C13" s="24"/>
      <c r="D13" s="24"/>
      <c r="E13" s="22"/>
      <c r="F13" s="22"/>
      <c r="G13" s="22"/>
      <c r="H13" s="22"/>
      <c r="I13" s="22"/>
      <c r="J13" s="22"/>
    </row>
    <row r="14" spans="1:10" ht="24" x14ac:dyDescent="0.55000000000000004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24" x14ac:dyDescent="0.55000000000000004">
      <c r="A15" s="22"/>
      <c r="B15" s="428" t="s">
        <v>252</v>
      </c>
      <c r="C15" s="428"/>
      <c r="D15" s="428"/>
      <c r="E15" s="428"/>
      <c r="F15" s="428"/>
      <c r="G15" s="428"/>
      <c r="H15" s="428"/>
      <c r="I15" s="428"/>
      <c r="J15" s="22"/>
    </row>
    <row r="16" spans="1:10" ht="24" x14ac:dyDescent="0.55000000000000004">
      <c r="A16" s="428" t="s">
        <v>253</v>
      </c>
      <c r="B16" s="428"/>
      <c r="C16" s="428"/>
      <c r="D16" s="428"/>
      <c r="E16" s="428"/>
      <c r="F16" s="428"/>
      <c r="G16" s="428"/>
      <c r="H16" s="428"/>
      <c r="I16" s="428"/>
      <c r="J16" s="22"/>
    </row>
    <row r="17" spans="1:10" ht="24" x14ac:dyDescent="0.55000000000000004">
      <c r="A17" s="428" t="s">
        <v>551</v>
      </c>
      <c r="B17" s="428"/>
      <c r="C17" s="428"/>
      <c r="D17" s="428"/>
      <c r="E17" s="428"/>
      <c r="F17" s="428"/>
      <c r="G17" s="428"/>
      <c r="H17" s="428"/>
      <c r="I17" s="428"/>
      <c r="J17" s="22"/>
    </row>
    <row r="18" spans="1:10" ht="24" x14ac:dyDescent="0.55000000000000004">
      <c r="A18" s="22" t="s">
        <v>291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24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24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24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24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24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24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24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24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ht="24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24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ht="24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24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ht="24" x14ac:dyDescent="0.55000000000000004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24" x14ac:dyDescent="0.55000000000000004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ht="24" x14ac:dyDescent="0.55000000000000004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24" x14ac:dyDescent="0.55000000000000004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ht="24" x14ac:dyDescent="0.55000000000000004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ht="24" x14ac:dyDescent="0.55000000000000004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ht="24" x14ac:dyDescent="0.55000000000000004">
      <c r="A48" s="22"/>
      <c r="B48" s="22"/>
      <c r="C48" s="22"/>
      <c r="D48" s="22"/>
      <c r="E48" s="22"/>
      <c r="F48" s="22"/>
      <c r="G48" s="22"/>
      <c r="H48" s="22"/>
      <c r="I48" s="22"/>
      <c r="J48" s="22"/>
    </row>
  </sheetData>
  <mergeCells count="8">
    <mergeCell ref="A16:I16"/>
    <mergeCell ref="A17:I17"/>
    <mergeCell ref="A1:I1"/>
    <mergeCell ref="A2:I2"/>
    <mergeCell ref="A3:I3"/>
    <mergeCell ref="B6:I6"/>
    <mergeCell ref="A7:I7"/>
    <mergeCell ref="B15:I15"/>
  </mergeCells>
  <pageMargins left="0.39370078740157483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0" workbookViewId="0">
      <selection activeCell="I20" sqref="I20"/>
    </sheetView>
  </sheetViews>
  <sheetFormatPr defaultColWidth="0" defaultRowHeight="24" x14ac:dyDescent="0.55000000000000004"/>
  <cols>
    <col min="1" max="1" width="32.375" style="3" customWidth="1"/>
    <col min="2" max="2" width="13.5" style="3" customWidth="1"/>
    <col min="3" max="3" width="13.375" style="3" customWidth="1"/>
    <col min="4" max="4" width="8" style="3" hidden="1" customWidth="1"/>
    <col min="5" max="5" width="10.875" style="3" customWidth="1"/>
    <col min="6" max="6" width="13.125" style="3" customWidth="1"/>
    <col min="7" max="7" width="12.75" style="3" customWidth="1"/>
    <col min="8" max="8" width="8" style="3" customWidth="1"/>
    <col min="9" max="9" width="13.5" style="3" customWidth="1"/>
    <col min="10" max="253" width="8" style="3" customWidth="1"/>
    <col min="254" max="254" width="32" style="3" customWidth="1"/>
    <col min="255" max="255" width="0" style="3" hidden="1" customWidth="1"/>
    <col min="256" max="256" width="13.125" style="3" customWidth="1"/>
    <col min="257" max="257" width="0" style="3" hidden="1"/>
    <col min="258" max="258" width="32" style="3" customWidth="1"/>
    <col min="259" max="259" width="0" style="3" hidden="1" customWidth="1"/>
    <col min="260" max="260" width="13.5" style="3" customWidth="1"/>
    <col min="261" max="261" width="0" style="3" hidden="1" customWidth="1"/>
    <col min="262" max="262" width="18.25" style="3" customWidth="1"/>
    <col min="263" max="263" width="13.5" style="3" customWidth="1"/>
    <col min="264" max="264" width="8" style="3" customWidth="1"/>
    <col min="265" max="265" width="13.5" style="3" customWidth="1"/>
    <col min="266" max="509" width="8" style="3" customWidth="1"/>
    <col min="510" max="510" width="32" style="3" customWidth="1"/>
    <col min="511" max="511" width="0" style="3" hidden="1" customWidth="1"/>
    <col min="512" max="512" width="13.125" style="3" customWidth="1"/>
    <col min="513" max="513" width="0" style="3" hidden="1"/>
    <col min="514" max="514" width="32" style="3" customWidth="1"/>
    <col min="515" max="515" width="0" style="3" hidden="1" customWidth="1"/>
    <col min="516" max="516" width="13.5" style="3" customWidth="1"/>
    <col min="517" max="517" width="0" style="3" hidden="1" customWidth="1"/>
    <col min="518" max="518" width="18.25" style="3" customWidth="1"/>
    <col min="519" max="519" width="13.5" style="3" customWidth="1"/>
    <col min="520" max="520" width="8" style="3" customWidth="1"/>
    <col min="521" max="521" width="13.5" style="3" customWidth="1"/>
    <col min="522" max="765" width="8" style="3" customWidth="1"/>
    <col min="766" max="766" width="32" style="3" customWidth="1"/>
    <col min="767" max="767" width="0" style="3" hidden="1" customWidth="1"/>
    <col min="768" max="768" width="13.125" style="3" customWidth="1"/>
    <col min="769" max="769" width="0" style="3" hidden="1"/>
    <col min="770" max="770" width="32" style="3" customWidth="1"/>
    <col min="771" max="771" width="0" style="3" hidden="1" customWidth="1"/>
    <col min="772" max="772" width="13.5" style="3" customWidth="1"/>
    <col min="773" max="773" width="0" style="3" hidden="1" customWidth="1"/>
    <col min="774" max="774" width="18.25" style="3" customWidth="1"/>
    <col min="775" max="775" width="13.5" style="3" customWidth="1"/>
    <col min="776" max="776" width="8" style="3" customWidth="1"/>
    <col min="777" max="777" width="13.5" style="3" customWidth="1"/>
    <col min="778" max="1021" width="8" style="3" customWidth="1"/>
    <col min="1022" max="1022" width="32" style="3" customWidth="1"/>
    <col min="1023" max="1023" width="0" style="3" hidden="1" customWidth="1"/>
    <col min="1024" max="1024" width="13.125" style="3" customWidth="1"/>
    <col min="1025" max="1025" width="0" style="3" hidden="1"/>
    <col min="1026" max="1026" width="32" style="3" customWidth="1"/>
    <col min="1027" max="1027" width="0" style="3" hidden="1" customWidth="1"/>
    <col min="1028" max="1028" width="13.5" style="3" customWidth="1"/>
    <col min="1029" max="1029" width="0" style="3" hidden="1" customWidth="1"/>
    <col min="1030" max="1030" width="18.25" style="3" customWidth="1"/>
    <col min="1031" max="1031" width="13.5" style="3" customWidth="1"/>
    <col min="1032" max="1032" width="8" style="3" customWidth="1"/>
    <col min="1033" max="1033" width="13.5" style="3" customWidth="1"/>
    <col min="1034" max="1277" width="8" style="3" customWidth="1"/>
    <col min="1278" max="1278" width="32" style="3" customWidth="1"/>
    <col min="1279" max="1279" width="0" style="3" hidden="1" customWidth="1"/>
    <col min="1280" max="1280" width="13.125" style="3" customWidth="1"/>
    <col min="1281" max="1281" width="0" style="3" hidden="1"/>
    <col min="1282" max="1282" width="32" style="3" customWidth="1"/>
    <col min="1283" max="1283" width="0" style="3" hidden="1" customWidth="1"/>
    <col min="1284" max="1284" width="13.5" style="3" customWidth="1"/>
    <col min="1285" max="1285" width="0" style="3" hidden="1" customWidth="1"/>
    <col min="1286" max="1286" width="18.25" style="3" customWidth="1"/>
    <col min="1287" max="1287" width="13.5" style="3" customWidth="1"/>
    <col min="1288" max="1288" width="8" style="3" customWidth="1"/>
    <col min="1289" max="1289" width="13.5" style="3" customWidth="1"/>
    <col min="1290" max="1533" width="8" style="3" customWidth="1"/>
    <col min="1534" max="1534" width="32" style="3" customWidth="1"/>
    <col min="1535" max="1535" width="0" style="3" hidden="1" customWidth="1"/>
    <col min="1536" max="1536" width="13.125" style="3" customWidth="1"/>
    <col min="1537" max="1537" width="0" style="3" hidden="1"/>
    <col min="1538" max="1538" width="32" style="3" customWidth="1"/>
    <col min="1539" max="1539" width="0" style="3" hidden="1" customWidth="1"/>
    <col min="1540" max="1540" width="13.5" style="3" customWidth="1"/>
    <col min="1541" max="1541" width="0" style="3" hidden="1" customWidth="1"/>
    <col min="1542" max="1542" width="18.25" style="3" customWidth="1"/>
    <col min="1543" max="1543" width="13.5" style="3" customWidth="1"/>
    <col min="1544" max="1544" width="8" style="3" customWidth="1"/>
    <col min="1545" max="1545" width="13.5" style="3" customWidth="1"/>
    <col min="1546" max="1789" width="8" style="3" customWidth="1"/>
    <col min="1790" max="1790" width="32" style="3" customWidth="1"/>
    <col min="1791" max="1791" width="0" style="3" hidden="1" customWidth="1"/>
    <col min="1792" max="1792" width="13.125" style="3" customWidth="1"/>
    <col min="1793" max="1793" width="0" style="3" hidden="1"/>
    <col min="1794" max="1794" width="32" style="3" customWidth="1"/>
    <col min="1795" max="1795" width="0" style="3" hidden="1" customWidth="1"/>
    <col min="1796" max="1796" width="13.5" style="3" customWidth="1"/>
    <col min="1797" max="1797" width="0" style="3" hidden="1" customWidth="1"/>
    <col min="1798" max="1798" width="18.25" style="3" customWidth="1"/>
    <col min="1799" max="1799" width="13.5" style="3" customWidth="1"/>
    <col min="1800" max="1800" width="8" style="3" customWidth="1"/>
    <col min="1801" max="1801" width="13.5" style="3" customWidth="1"/>
    <col min="1802" max="2045" width="8" style="3" customWidth="1"/>
    <col min="2046" max="2046" width="32" style="3" customWidth="1"/>
    <col min="2047" max="2047" width="0" style="3" hidden="1" customWidth="1"/>
    <col min="2048" max="2048" width="13.125" style="3" customWidth="1"/>
    <col min="2049" max="2049" width="0" style="3" hidden="1"/>
    <col min="2050" max="2050" width="32" style="3" customWidth="1"/>
    <col min="2051" max="2051" width="0" style="3" hidden="1" customWidth="1"/>
    <col min="2052" max="2052" width="13.5" style="3" customWidth="1"/>
    <col min="2053" max="2053" width="0" style="3" hidden="1" customWidth="1"/>
    <col min="2054" max="2054" width="18.25" style="3" customWidth="1"/>
    <col min="2055" max="2055" width="13.5" style="3" customWidth="1"/>
    <col min="2056" max="2056" width="8" style="3" customWidth="1"/>
    <col min="2057" max="2057" width="13.5" style="3" customWidth="1"/>
    <col min="2058" max="2301" width="8" style="3" customWidth="1"/>
    <col min="2302" max="2302" width="32" style="3" customWidth="1"/>
    <col min="2303" max="2303" width="0" style="3" hidden="1" customWidth="1"/>
    <col min="2304" max="2304" width="13.125" style="3" customWidth="1"/>
    <col min="2305" max="2305" width="0" style="3" hidden="1"/>
    <col min="2306" max="2306" width="32" style="3" customWidth="1"/>
    <col min="2307" max="2307" width="0" style="3" hidden="1" customWidth="1"/>
    <col min="2308" max="2308" width="13.5" style="3" customWidth="1"/>
    <col min="2309" max="2309" width="0" style="3" hidden="1" customWidth="1"/>
    <col min="2310" max="2310" width="18.25" style="3" customWidth="1"/>
    <col min="2311" max="2311" width="13.5" style="3" customWidth="1"/>
    <col min="2312" max="2312" width="8" style="3" customWidth="1"/>
    <col min="2313" max="2313" width="13.5" style="3" customWidth="1"/>
    <col min="2314" max="2557" width="8" style="3" customWidth="1"/>
    <col min="2558" max="2558" width="32" style="3" customWidth="1"/>
    <col min="2559" max="2559" width="0" style="3" hidden="1" customWidth="1"/>
    <col min="2560" max="2560" width="13.125" style="3" customWidth="1"/>
    <col min="2561" max="2561" width="0" style="3" hidden="1"/>
    <col min="2562" max="2562" width="32" style="3" customWidth="1"/>
    <col min="2563" max="2563" width="0" style="3" hidden="1" customWidth="1"/>
    <col min="2564" max="2564" width="13.5" style="3" customWidth="1"/>
    <col min="2565" max="2565" width="0" style="3" hidden="1" customWidth="1"/>
    <col min="2566" max="2566" width="18.25" style="3" customWidth="1"/>
    <col min="2567" max="2567" width="13.5" style="3" customWidth="1"/>
    <col min="2568" max="2568" width="8" style="3" customWidth="1"/>
    <col min="2569" max="2569" width="13.5" style="3" customWidth="1"/>
    <col min="2570" max="2813" width="8" style="3" customWidth="1"/>
    <col min="2814" max="2814" width="32" style="3" customWidth="1"/>
    <col min="2815" max="2815" width="0" style="3" hidden="1" customWidth="1"/>
    <col min="2816" max="2816" width="13.125" style="3" customWidth="1"/>
    <col min="2817" max="2817" width="0" style="3" hidden="1"/>
    <col min="2818" max="2818" width="32" style="3" customWidth="1"/>
    <col min="2819" max="2819" width="0" style="3" hidden="1" customWidth="1"/>
    <col min="2820" max="2820" width="13.5" style="3" customWidth="1"/>
    <col min="2821" max="2821" width="0" style="3" hidden="1" customWidth="1"/>
    <col min="2822" max="2822" width="18.25" style="3" customWidth="1"/>
    <col min="2823" max="2823" width="13.5" style="3" customWidth="1"/>
    <col min="2824" max="2824" width="8" style="3" customWidth="1"/>
    <col min="2825" max="2825" width="13.5" style="3" customWidth="1"/>
    <col min="2826" max="3069" width="8" style="3" customWidth="1"/>
    <col min="3070" max="3070" width="32" style="3" customWidth="1"/>
    <col min="3071" max="3071" width="0" style="3" hidden="1" customWidth="1"/>
    <col min="3072" max="3072" width="13.125" style="3" customWidth="1"/>
    <col min="3073" max="3073" width="0" style="3" hidden="1"/>
    <col min="3074" max="3074" width="32" style="3" customWidth="1"/>
    <col min="3075" max="3075" width="0" style="3" hidden="1" customWidth="1"/>
    <col min="3076" max="3076" width="13.5" style="3" customWidth="1"/>
    <col min="3077" max="3077" width="0" style="3" hidden="1" customWidth="1"/>
    <col min="3078" max="3078" width="18.25" style="3" customWidth="1"/>
    <col min="3079" max="3079" width="13.5" style="3" customWidth="1"/>
    <col min="3080" max="3080" width="8" style="3" customWidth="1"/>
    <col min="3081" max="3081" width="13.5" style="3" customWidth="1"/>
    <col min="3082" max="3325" width="8" style="3" customWidth="1"/>
    <col min="3326" max="3326" width="32" style="3" customWidth="1"/>
    <col min="3327" max="3327" width="0" style="3" hidden="1" customWidth="1"/>
    <col min="3328" max="3328" width="13.125" style="3" customWidth="1"/>
    <col min="3329" max="3329" width="0" style="3" hidden="1"/>
    <col min="3330" max="3330" width="32" style="3" customWidth="1"/>
    <col min="3331" max="3331" width="0" style="3" hidden="1" customWidth="1"/>
    <col min="3332" max="3332" width="13.5" style="3" customWidth="1"/>
    <col min="3333" max="3333" width="0" style="3" hidden="1" customWidth="1"/>
    <col min="3334" max="3334" width="18.25" style="3" customWidth="1"/>
    <col min="3335" max="3335" width="13.5" style="3" customWidth="1"/>
    <col min="3336" max="3336" width="8" style="3" customWidth="1"/>
    <col min="3337" max="3337" width="13.5" style="3" customWidth="1"/>
    <col min="3338" max="3581" width="8" style="3" customWidth="1"/>
    <col min="3582" max="3582" width="32" style="3" customWidth="1"/>
    <col min="3583" max="3583" width="0" style="3" hidden="1" customWidth="1"/>
    <col min="3584" max="3584" width="13.125" style="3" customWidth="1"/>
    <col min="3585" max="3585" width="0" style="3" hidden="1"/>
    <col min="3586" max="3586" width="32" style="3" customWidth="1"/>
    <col min="3587" max="3587" width="0" style="3" hidden="1" customWidth="1"/>
    <col min="3588" max="3588" width="13.5" style="3" customWidth="1"/>
    <col min="3589" max="3589" width="0" style="3" hidden="1" customWidth="1"/>
    <col min="3590" max="3590" width="18.25" style="3" customWidth="1"/>
    <col min="3591" max="3591" width="13.5" style="3" customWidth="1"/>
    <col min="3592" max="3592" width="8" style="3" customWidth="1"/>
    <col min="3593" max="3593" width="13.5" style="3" customWidth="1"/>
    <col min="3594" max="3837" width="8" style="3" customWidth="1"/>
    <col min="3838" max="3838" width="32" style="3" customWidth="1"/>
    <col min="3839" max="3839" width="0" style="3" hidden="1" customWidth="1"/>
    <col min="3840" max="3840" width="13.125" style="3" customWidth="1"/>
    <col min="3841" max="3841" width="0" style="3" hidden="1"/>
    <col min="3842" max="3842" width="32" style="3" customWidth="1"/>
    <col min="3843" max="3843" width="0" style="3" hidden="1" customWidth="1"/>
    <col min="3844" max="3844" width="13.5" style="3" customWidth="1"/>
    <col min="3845" max="3845" width="0" style="3" hidden="1" customWidth="1"/>
    <col min="3846" max="3846" width="18.25" style="3" customWidth="1"/>
    <col min="3847" max="3847" width="13.5" style="3" customWidth="1"/>
    <col min="3848" max="3848" width="8" style="3" customWidth="1"/>
    <col min="3849" max="3849" width="13.5" style="3" customWidth="1"/>
    <col min="3850" max="4093" width="8" style="3" customWidth="1"/>
    <col min="4094" max="4094" width="32" style="3" customWidth="1"/>
    <col min="4095" max="4095" width="0" style="3" hidden="1" customWidth="1"/>
    <col min="4096" max="4096" width="13.125" style="3" customWidth="1"/>
    <col min="4097" max="4097" width="0" style="3" hidden="1"/>
    <col min="4098" max="4098" width="32" style="3" customWidth="1"/>
    <col min="4099" max="4099" width="0" style="3" hidden="1" customWidth="1"/>
    <col min="4100" max="4100" width="13.5" style="3" customWidth="1"/>
    <col min="4101" max="4101" width="0" style="3" hidden="1" customWidth="1"/>
    <col min="4102" max="4102" width="18.25" style="3" customWidth="1"/>
    <col min="4103" max="4103" width="13.5" style="3" customWidth="1"/>
    <col min="4104" max="4104" width="8" style="3" customWidth="1"/>
    <col min="4105" max="4105" width="13.5" style="3" customWidth="1"/>
    <col min="4106" max="4349" width="8" style="3" customWidth="1"/>
    <col min="4350" max="4350" width="32" style="3" customWidth="1"/>
    <col min="4351" max="4351" width="0" style="3" hidden="1" customWidth="1"/>
    <col min="4352" max="4352" width="13.125" style="3" customWidth="1"/>
    <col min="4353" max="4353" width="0" style="3" hidden="1"/>
    <col min="4354" max="4354" width="32" style="3" customWidth="1"/>
    <col min="4355" max="4355" width="0" style="3" hidden="1" customWidth="1"/>
    <col min="4356" max="4356" width="13.5" style="3" customWidth="1"/>
    <col min="4357" max="4357" width="0" style="3" hidden="1" customWidth="1"/>
    <col min="4358" max="4358" width="18.25" style="3" customWidth="1"/>
    <col min="4359" max="4359" width="13.5" style="3" customWidth="1"/>
    <col min="4360" max="4360" width="8" style="3" customWidth="1"/>
    <col min="4361" max="4361" width="13.5" style="3" customWidth="1"/>
    <col min="4362" max="4605" width="8" style="3" customWidth="1"/>
    <col min="4606" max="4606" width="32" style="3" customWidth="1"/>
    <col min="4607" max="4607" width="0" style="3" hidden="1" customWidth="1"/>
    <col min="4608" max="4608" width="13.125" style="3" customWidth="1"/>
    <col min="4609" max="4609" width="0" style="3" hidden="1"/>
    <col min="4610" max="4610" width="32" style="3" customWidth="1"/>
    <col min="4611" max="4611" width="0" style="3" hidden="1" customWidth="1"/>
    <col min="4612" max="4612" width="13.5" style="3" customWidth="1"/>
    <col min="4613" max="4613" width="0" style="3" hidden="1" customWidth="1"/>
    <col min="4614" max="4614" width="18.25" style="3" customWidth="1"/>
    <col min="4615" max="4615" width="13.5" style="3" customWidth="1"/>
    <col min="4616" max="4616" width="8" style="3" customWidth="1"/>
    <col min="4617" max="4617" width="13.5" style="3" customWidth="1"/>
    <col min="4618" max="4861" width="8" style="3" customWidth="1"/>
    <col min="4862" max="4862" width="32" style="3" customWidth="1"/>
    <col min="4863" max="4863" width="0" style="3" hidden="1" customWidth="1"/>
    <col min="4864" max="4864" width="13.125" style="3" customWidth="1"/>
    <col min="4865" max="4865" width="0" style="3" hidden="1"/>
    <col min="4866" max="4866" width="32" style="3" customWidth="1"/>
    <col min="4867" max="4867" width="0" style="3" hidden="1" customWidth="1"/>
    <col min="4868" max="4868" width="13.5" style="3" customWidth="1"/>
    <col min="4869" max="4869" width="0" style="3" hidden="1" customWidth="1"/>
    <col min="4870" max="4870" width="18.25" style="3" customWidth="1"/>
    <col min="4871" max="4871" width="13.5" style="3" customWidth="1"/>
    <col min="4872" max="4872" width="8" style="3" customWidth="1"/>
    <col min="4873" max="4873" width="13.5" style="3" customWidth="1"/>
    <col min="4874" max="5117" width="8" style="3" customWidth="1"/>
    <col min="5118" max="5118" width="32" style="3" customWidth="1"/>
    <col min="5119" max="5119" width="0" style="3" hidden="1" customWidth="1"/>
    <col min="5120" max="5120" width="13.125" style="3" customWidth="1"/>
    <col min="5121" max="5121" width="0" style="3" hidden="1"/>
    <col min="5122" max="5122" width="32" style="3" customWidth="1"/>
    <col min="5123" max="5123" width="0" style="3" hidden="1" customWidth="1"/>
    <col min="5124" max="5124" width="13.5" style="3" customWidth="1"/>
    <col min="5125" max="5125" width="0" style="3" hidden="1" customWidth="1"/>
    <col min="5126" max="5126" width="18.25" style="3" customWidth="1"/>
    <col min="5127" max="5127" width="13.5" style="3" customWidth="1"/>
    <col min="5128" max="5128" width="8" style="3" customWidth="1"/>
    <col min="5129" max="5129" width="13.5" style="3" customWidth="1"/>
    <col min="5130" max="5373" width="8" style="3" customWidth="1"/>
    <col min="5374" max="5374" width="32" style="3" customWidth="1"/>
    <col min="5375" max="5375" width="0" style="3" hidden="1" customWidth="1"/>
    <col min="5376" max="5376" width="13.125" style="3" customWidth="1"/>
    <col min="5377" max="5377" width="0" style="3" hidden="1"/>
    <col min="5378" max="5378" width="32" style="3" customWidth="1"/>
    <col min="5379" max="5379" width="0" style="3" hidden="1" customWidth="1"/>
    <col min="5380" max="5380" width="13.5" style="3" customWidth="1"/>
    <col min="5381" max="5381" width="0" style="3" hidden="1" customWidth="1"/>
    <col min="5382" max="5382" width="18.25" style="3" customWidth="1"/>
    <col min="5383" max="5383" width="13.5" style="3" customWidth="1"/>
    <col min="5384" max="5384" width="8" style="3" customWidth="1"/>
    <col min="5385" max="5385" width="13.5" style="3" customWidth="1"/>
    <col min="5386" max="5629" width="8" style="3" customWidth="1"/>
    <col min="5630" max="5630" width="32" style="3" customWidth="1"/>
    <col min="5631" max="5631" width="0" style="3" hidden="1" customWidth="1"/>
    <col min="5632" max="5632" width="13.125" style="3" customWidth="1"/>
    <col min="5633" max="5633" width="0" style="3" hidden="1"/>
    <col min="5634" max="5634" width="32" style="3" customWidth="1"/>
    <col min="5635" max="5635" width="0" style="3" hidden="1" customWidth="1"/>
    <col min="5636" max="5636" width="13.5" style="3" customWidth="1"/>
    <col min="5637" max="5637" width="0" style="3" hidden="1" customWidth="1"/>
    <col min="5638" max="5638" width="18.25" style="3" customWidth="1"/>
    <col min="5639" max="5639" width="13.5" style="3" customWidth="1"/>
    <col min="5640" max="5640" width="8" style="3" customWidth="1"/>
    <col min="5641" max="5641" width="13.5" style="3" customWidth="1"/>
    <col min="5642" max="5885" width="8" style="3" customWidth="1"/>
    <col min="5886" max="5886" width="32" style="3" customWidth="1"/>
    <col min="5887" max="5887" width="0" style="3" hidden="1" customWidth="1"/>
    <col min="5888" max="5888" width="13.125" style="3" customWidth="1"/>
    <col min="5889" max="5889" width="0" style="3" hidden="1"/>
    <col min="5890" max="5890" width="32" style="3" customWidth="1"/>
    <col min="5891" max="5891" width="0" style="3" hidden="1" customWidth="1"/>
    <col min="5892" max="5892" width="13.5" style="3" customWidth="1"/>
    <col min="5893" max="5893" width="0" style="3" hidden="1" customWidth="1"/>
    <col min="5894" max="5894" width="18.25" style="3" customWidth="1"/>
    <col min="5895" max="5895" width="13.5" style="3" customWidth="1"/>
    <col min="5896" max="5896" width="8" style="3" customWidth="1"/>
    <col min="5897" max="5897" width="13.5" style="3" customWidth="1"/>
    <col min="5898" max="6141" width="8" style="3" customWidth="1"/>
    <col min="6142" max="6142" width="32" style="3" customWidth="1"/>
    <col min="6143" max="6143" width="0" style="3" hidden="1" customWidth="1"/>
    <col min="6144" max="6144" width="13.125" style="3" customWidth="1"/>
    <col min="6145" max="6145" width="0" style="3" hidden="1"/>
    <col min="6146" max="6146" width="32" style="3" customWidth="1"/>
    <col min="6147" max="6147" width="0" style="3" hidden="1" customWidth="1"/>
    <col min="6148" max="6148" width="13.5" style="3" customWidth="1"/>
    <col min="6149" max="6149" width="0" style="3" hidden="1" customWidth="1"/>
    <col min="6150" max="6150" width="18.25" style="3" customWidth="1"/>
    <col min="6151" max="6151" width="13.5" style="3" customWidth="1"/>
    <col min="6152" max="6152" width="8" style="3" customWidth="1"/>
    <col min="6153" max="6153" width="13.5" style="3" customWidth="1"/>
    <col min="6154" max="6397" width="8" style="3" customWidth="1"/>
    <col min="6398" max="6398" width="32" style="3" customWidth="1"/>
    <col min="6399" max="6399" width="0" style="3" hidden="1" customWidth="1"/>
    <col min="6400" max="6400" width="13.125" style="3" customWidth="1"/>
    <col min="6401" max="6401" width="0" style="3" hidden="1"/>
    <col min="6402" max="6402" width="32" style="3" customWidth="1"/>
    <col min="6403" max="6403" width="0" style="3" hidden="1" customWidth="1"/>
    <col min="6404" max="6404" width="13.5" style="3" customWidth="1"/>
    <col min="6405" max="6405" width="0" style="3" hidden="1" customWidth="1"/>
    <col min="6406" max="6406" width="18.25" style="3" customWidth="1"/>
    <col min="6407" max="6407" width="13.5" style="3" customWidth="1"/>
    <col min="6408" max="6408" width="8" style="3" customWidth="1"/>
    <col min="6409" max="6409" width="13.5" style="3" customWidth="1"/>
    <col min="6410" max="6653" width="8" style="3" customWidth="1"/>
    <col min="6654" max="6654" width="32" style="3" customWidth="1"/>
    <col min="6655" max="6655" width="0" style="3" hidden="1" customWidth="1"/>
    <col min="6656" max="6656" width="13.125" style="3" customWidth="1"/>
    <col min="6657" max="6657" width="0" style="3" hidden="1"/>
    <col min="6658" max="6658" width="32" style="3" customWidth="1"/>
    <col min="6659" max="6659" width="0" style="3" hidden="1" customWidth="1"/>
    <col min="6660" max="6660" width="13.5" style="3" customWidth="1"/>
    <col min="6661" max="6661" width="0" style="3" hidden="1" customWidth="1"/>
    <col min="6662" max="6662" width="18.25" style="3" customWidth="1"/>
    <col min="6663" max="6663" width="13.5" style="3" customWidth="1"/>
    <col min="6664" max="6664" width="8" style="3" customWidth="1"/>
    <col min="6665" max="6665" width="13.5" style="3" customWidth="1"/>
    <col min="6666" max="6909" width="8" style="3" customWidth="1"/>
    <col min="6910" max="6910" width="32" style="3" customWidth="1"/>
    <col min="6911" max="6911" width="0" style="3" hidden="1" customWidth="1"/>
    <col min="6912" max="6912" width="13.125" style="3" customWidth="1"/>
    <col min="6913" max="6913" width="0" style="3" hidden="1"/>
    <col min="6914" max="6914" width="32" style="3" customWidth="1"/>
    <col min="6915" max="6915" width="0" style="3" hidden="1" customWidth="1"/>
    <col min="6916" max="6916" width="13.5" style="3" customWidth="1"/>
    <col min="6917" max="6917" width="0" style="3" hidden="1" customWidth="1"/>
    <col min="6918" max="6918" width="18.25" style="3" customWidth="1"/>
    <col min="6919" max="6919" width="13.5" style="3" customWidth="1"/>
    <col min="6920" max="6920" width="8" style="3" customWidth="1"/>
    <col min="6921" max="6921" width="13.5" style="3" customWidth="1"/>
    <col min="6922" max="7165" width="8" style="3" customWidth="1"/>
    <col min="7166" max="7166" width="32" style="3" customWidth="1"/>
    <col min="7167" max="7167" width="0" style="3" hidden="1" customWidth="1"/>
    <col min="7168" max="7168" width="13.125" style="3" customWidth="1"/>
    <col min="7169" max="7169" width="0" style="3" hidden="1"/>
    <col min="7170" max="7170" width="32" style="3" customWidth="1"/>
    <col min="7171" max="7171" width="0" style="3" hidden="1" customWidth="1"/>
    <col min="7172" max="7172" width="13.5" style="3" customWidth="1"/>
    <col min="7173" max="7173" width="0" style="3" hidden="1" customWidth="1"/>
    <col min="7174" max="7174" width="18.25" style="3" customWidth="1"/>
    <col min="7175" max="7175" width="13.5" style="3" customWidth="1"/>
    <col min="7176" max="7176" width="8" style="3" customWidth="1"/>
    <col min="7177" max="7177" width="13.5" style="3" customWidth="1"/>
    <col min="7178" max="7421" width="8" style="3" customWidth="1"/>
    <col min="7422" max="7422" width="32" style="3" customWidth="1"/>
    <col min="7423" max="7423" width="0" style="3" hidden="1" customWidth="1"/>
    <col min="7424" max="7424" width="13.125" style="3" customWidth="1"/>
    <col min="7425" max="7425" width="0" style="3" hidden="1"/>
    <col min="7426" max="7426" width="32" style="3" customWidth="1"/>
    <col min="7427" max="7427" width="0" style="3" hidden="1" customWidth="1"/>
    <col min="7428" max="7428" width="13.5" style="3" customWidth="1"/>
    <col min="7429" max="7429" width="0" style="3" hidden="1" customWidth="1"/>
    <col min="7430" max="7430" width="18.25" style="3" customWidth="1"/>
    <col min="7431" max="7431" width="13.5" style="3" customWidth="1"/>
    <col min="7432" max="7432" width="8" style="3" customWidth="1"/>
    <col min="7433" max="7433" width="13.5" style="3" customWidth="1"/>
    <col min="7434" max="7677" width="8" style="3" customWidth="1"/>
    <col min="7678" max="7678" width="32" style="3" customWidth="1"/>
    <col min="7679" max="7679" width="0" style="3" hidden="1" customWidth="1"/>
    <col min="7680" max="7680" width="13.125" style="3" customWidth="1"/>
    <col min="7681" max="7681" width="0" style="3" hidden="1"/>
    <col min="7682" max="7682" width="32" style="3" customWidth="1"/>
    <col min="7683" max="7683" width="0" style="3" hidden="1" customWidth="1"/>
    <col min="7684" max="7684" width="13.5" style="3" customWidth="1"/>
    <col min="7685" max="7685" width="0" style="3" hidden="1" customWidth="1"/>
    <col min="7686" max="7686" width="18.25" style="3" customWidth="1"/>
    <col min="7687" max="7687" width="13.5" style="3" customWidth="1"/>
    <col min="7688" max="7688" width="8" style="3" customWidth="1"/>
    <col min="7689" max="7689" width="13.5" style="3" customWidth="1"/>
    <col min="7690" max="7933" width="8" style="3" customWidth="1"/>
    <col min="7934" max="7934" width="32" style="3" customWidth="1"/>
    <col min="7935" max="7935" width="0" style="3" hidden="1" customWidth="1"/>
    <col min="7936" max="7936" width="13.125" style="3" customWidth="1"/>
    <col min="7937" max="7937" width="0" style="3" hidden="1"/>
    <col min="7938" max="7938" width="32" style="3" customWidth="1"/>
    <col min="7939" max="7939" width="0" style="3" hidden="1" customWidth="1"/>
    <col min="7940" max="7940" width="13.5" style="3" customWidth="1"/>
    <col min="7941" max="7941" width="0" style="3" hidden="1" customWidth="1"/>
    <col min="7942" max="7942" width="18.25" style="3" customWidth="1"/>
    <col min="7943" max="7943" width="13.5" style="3" customWidth="1"/>
    <col min="7944" max="7944" width="8" style="3" customWidth="1"/>
    <col min="7945" max="7945" width="13.5" style="3" customWidth="1"/>
    <col min="7946" max="8189" width="8" style="3" customWidth="1"/>
    <col min="8190" max="8190" width="32" style="3" customWidth="1"/>
    <col min="8191" max="8191" width="0" style="3" hidden="1" customWidth="1"/>
    <col min="8192" max="8192" width="13.125" style="3" customWidth="1"/>
    <col min="8193" max="8193" width="0" style="3" hidden="1"/>
    <col min="8194" max="8194" width="32" style="3" customWidth="1"/>
    <col min="8195" max="8195" width="0" style="3" hidden="1" customWidth="1"/>
    <col min="8196" max="8196" width="13.5" style="3" customWidth="1"/>
    <col min="8197" max="8197" width="0" style="3" hidden="1" customWidth="1"/>
    <col min="8198" max="8198" width="18.25" style="3" customWidth="1"/>
    <col min="8199" max="8199" width="13.5" style="3" customWidth="1"/>
    <col min="8200" max="8200" width="8" style="3" customWidth="1"/>
    <col min="8201" max="8201" width="13.5" style="3" customWidth="1"/>
    <col min="8202" max="8445" width="8" style="3" customWidth="1"/>
    <col min="8446" max="8446" width="32" style="3" customWidth="1"/>
    <col min="8447" max="8447" width="0" style="3" hidden="1" customWidth="1"/>
    <col min="8448" max="8448" width="13.125" style="3" customWidth="1"/>
    <col min="8449" max="8449" width="0" style="3" hidden="1"/>
    <col min="8450" max="8450" width="32" style="3" customWidth="1"/>
    <col min="8451" max="8451" width="0" style="3" hidden="1" customWidth="1"/>
    <col min="8452" max="8452" width="13.5" style="3" customWidth="1"/>
    <col min="8453" max="8453" width="0" style="3" hidden="1" customWidth="1"/>
    <col min="8454" max="8454" width="18.25" style="3" customWidth="1"/>
    <col min="8455" max="8455" width="13.5" style="3" customWidth="1"/>
    <col min="8456" max="8456" width="8" style="3" customWidth="1"/>
    <col min="8457" max="8457" width="13.5" style="3" customWidth="1"/>
    <col min="8458" max="8701" width="8" style="3" customWidth="1"/>
    <col min="8702" max="8702" width="32" style="3" customWidth="1"/>
    <col min="8703" max="8703" width="0" style="3" hidden="1" customWidth="1"/>
    <col min="8704" max="8704" width="13.125" style="3" customWidth="1"/>
    <col min="8705" max="8705" width="0" style="3" hidden="1"/>
    <col min="8706" max="8706" width="32" style="3" customWidth="1"/>
    <col min="8707" max="8707" width="0" style="3" hidden="1" customWidth="1"/>
    <col min="8708" max="8708" width="13.5" style="3" customWidth="1"/>
    <col min="8709" max="8709" width="0" style="3" hidden="1" customWidth="1"/>
    <col min="8710" max="8710" width="18.25" style="3" customWidth="1"/>
    <col min="8711" max="8711" width="13.5" style="3" customWidth="1"/>
    <col min="8712" max="8712" width="8" style="3" customWidth="1"/>
    <col min="8713" max="8713" width="13.5" style="3" customWidth="1"/>
    <col min="8714" max="8957" width="8" style="3" customWidth="1"/>
    <col min="8958" max="8958" width="32" style="3" customWidth="1"/>
    <col min="8959" max="8959" width="0" style="3" hidden="1" customWidth="1"/>
    <col min="8960" max="8960" width="13.125" style="3" customWidth="1"/>
    <col min="8961" max="8961" width="0" style="3" hidden="1"/>
    <col min="8962" max="8962" width="32" style="3" customWidth="1"/>
    <col min="8963" max="8963" width="0" style="3" hidden="1" customWidth="1"/>
    <col min="8964" max="8964" width="13.5" style="3" customWidth="1"/>
    <col min="8965" max="8965" width="0" style="3" hidden="1" customWidth="1"/>
    <col min="8966" max="8966" width="18.25" style="3" customWidth="1"/>
    <col min="8967" max="8967" width="13.5" style="3" customWidth="1"/>
    <col min="8968" max="8968" width="8" style="3" customWidth="1"/>
    <col min="8969" max="8969" width="13.5" style="3" customWidth="1"/>
    <col min="8970" max="9213" width="8" style="3" customWidth="1"/>
    <col min="9214" max="9214" width="32" style="3" customWidth="1"/>
    <col min="9215" max="9215" width="0" style="3" hidden="1" customWidth="1"/>
    <col min="9216" max="9216" width="13.125" style="3" customWidth="1"/>
    <col min="9217" max="9217" width="0" style="3" hidden="1"/>
    <col min="9218" max="9218" width="32" style="3" customWidth="1"/>
    <col min="9219" max="9219" width="0" style="3" hidden="1" customWidth="1"/>
    <col min="9220" max="9220" width="13.5" style="3" customWidth="1"/>
    <col min="9221" max="9221" width="0" style="3" hidden="1" customWidth="1"/>
    <col min="9222" max="9222" width="18.25" style="3" customWidth="1"/>
    <col min="9223" max="9223" width="13.5" style="3" customWidth="1"/>
    <col min="9224" max="9224" width="8" style="3" customWidth="1"/>
    <col min="9225" max="9225" width="13.5" style="3" customWidth="1"/>
    <col min="9226" max="9469" width="8" style="3" customWidth="1"/>
    <col min="9470" max="9470" width="32" style="3" customWidth="1"/>
    <col min="9471" max="9471" width="0" style="3" hidden="1" customWidth="1"/>
    <col min="9472" max="9472" width="13.125" style="3" customWidth="1"/>
    <col min="9473" max="9473" width="0" style="3" hidden="1"/>
    <col min="9474" max="9474" width="32" style="3" customWidth="1"/>
    <col min="9475" max="9475" width="0" style="3" hidden="1" customWidth="1"/>
    <col min="9476" max="9476" width="13.5" style="3" customWidth="1"/>
    <col min="9477" max="9477" width="0" style="3" hidden="1" customWidth="1"/>
    <col min="9478" max="9478" width="18.25" style="3" customWidth="1"/>
    <col min="9479" max="9479" width="13.5" style="3" customWidth="1"/>
    <col min="9480" max="9480" width="8" style="3" customWidth="1"/>
    <col min="9481" max="9481" width="13.5" style="3" customWidth="1"/>
    <col min="9482" max="9725" width="8" style="3" customWidth="1"/>
    <col min="9726" max="9726" width="32" style="3" customWidth="1"/>
    <col min="9727" max="9727" width="0" style="3" hidden="1" customWidth="1"/>
    <col min="9728" max="9728" width="13.125" style="3" customWidth="1"/>
    <col min="9729" max="9729" width="0" style="3" hidden="1"/>
    <col min="9730" max="9730" width="32" style="3" customWidth="1"/>
    <col min="9731" max="9731" width="0" style="3" hidden="1" customWidth="1"/>
    <col min="9732" max="9732" width="13.5" style="3" customWidth="1"/>
    <col min="9733" max="9733" width="0" style="3" hidden="1" customWidth="1"/>
    <col min="9734" max="9734" width="18.25" style="3" customWidth="1"/>
    <col min="9735" max="9735" width="13.5" style="3" customWidth="1"/>
    <col min="9736" max="9736" width="8" style="3" customWidth="1"/>
    <col min="9737" max="9737" width="13.5" style="3" customWidth="1"/>
    <col min="9738" max="9981" width="8" style="3" customWidth="1"/>
    <col min="9982" max="9982" width="32" style="3" customWidth="1"/>
    <col min="9983" max="9983" width="0" style="3" hidden="1" customWidth="1"/>
    <col min="9984" max="9984" width="13.125" style="3" customWidth="1"/>
    <col min="9985" max="9985" width="0" style="3" hidden="1"/>
    <col min="9986" max="9986" width="32" style="3" customWidth="1"/>
    <col min="9987" max="9987" width="0" style="3" hidden="1" customWidth="1"/>
    <col min="9988" max="9988" width="13.5" style="3" customWidth="1"/>
    <col min="9989" max="9989" width="0" style="3" hidden="1" customWidth="1"/>
    <col min="9990" max="9990" width="18.25" style="3" customWidth="1"/>
    <col min="9991" max="9991" width="13.5" style="3" customWidth="1"/>
    <col min="9992" max="9992" width="8" style="3" customWidth="1"/>
    <col min="9993" max="9993" width="13.5" style="3" customWidth="1"/>
    <col min="9994" max="10237" width="8" style="3" customWidth="1"/>
    <col min="10238" max="10238" width="32" style="3" customWidth="1"/>
    <col min="10239" max="10239" width="0" style="3" hidden="1" customWidth="1"/>
    <col min="10240" max="10240" width="13.125" style="3" customWidth="1"/>
    <col min="10241" max="10241" width="0" style="3" hidden="1"/>
    <col min="10242" max="10242" width="32" style="3" customWidth="1"/>
    <col min="10243" max="10243" width="0" style="3" hidden="1" customWidth="1"/>
    <col min="10244" max="10244" width="13.5" style="3" customWidth="1"/>
    <col min="10245" max="10245" width="0" style="3" hidden="1" customWidth="1"/>
    <col min="10246" max="10246" width="18.25" style="3" customWidth="1"/>
    <col min="10247" max="10247" width="13.5" style="3" customWidth="1"/>
    <col min="10248" max="10248" width="8" style="3" customWidth="1"/>
    <col min="10249" max="10249" width="13.5" style="3" customWidth="1"/>
    <col min="10250" max="10493" width="8" style="3" customWidth="1"/>
    <col min="10494" max="10494" width="32" style="3" customWidth="1"/>
    <col min="10495" max="10495" width="0" style="3" hidden="1" customWidth="1"/>
    <col min="10496" max="10496" width="13.125" style="3" customWidth="1"/>
    <col min="10497" max="10497" width="0" style="3" hidden="1"/>
    <col min="10498" max="10498" width="32" style="3" customWidth="1"/>
    <col min="10499" max="10499" width="0" style="3" hidden="1" customWidth="1"/>
    <col min="10500" max="10500" width="13.5" style="3" customWidth="1"/>
    <col min="10501" max="10501" width="0" style="3" hidden="1" customWidth="1"/>
    <col min="10502" max="10502" width="18.25" style="3" customWidth="1"/>
    <col min="10503" max="10503" width="13.5" style="3" customWidth="1"/>
    <col min="10504" max="10504" width="8" style="3" customWidth="1"/>
    <col min="10505" max="10505" width="13.5" style="3" customWidth="1"/>
    <col min="10506" max="10749" width="8" style="3" customWidth="1"/>
    <col min="10750" max="10750" width="32" style="3" customWidth="1"/>
    <col min="10751" max="10751" width="0" style="3" hidden="1" customWidth="1"/>
    <col min="10752" max="10752" width="13.125" style="3" customWidth="1"/>
    <col min="10753" max="10753" width="0" style="3" hidden="1"/>
    <col min="10754" max="10754" width="32" style="3" customWidth="1"/>
    <col min="10755" max="10755" width="0" style="3" hidden="1" customWidth="1"/>
    <col min="10756" max="10756" width="13.5" style="3" customWidth="1"/>
    <col min="10757" max="10757" width="0" style="3" hidden="1" customWidth="1"/>
    <col min="10758" max="10758" width="18.25" style="3" customWidth="1"/>
    <col min="10759" max="10759" width="13.5" style="3" customWidth="1"/>
    <col min="10760" max="10760" width="8" style="3" customWidth="1"/>
    <col min="10761" max="10761" width="13.5" style="3" customWidth="1"/>
    <col min="10762" max="11005" width="8" style="3" customWidth="1"/>
    <col min="11006" max="11006" width="32" style="3" customWidth="1"/>
    <col min="11007" max="11007" width="0" style="3" hidden="1" customWidth="1"/>
    <col min="11008" max="11008" width="13.125" style="3" customWidth="1"/>
    <col min="11009" max="11009" width="0" style="3" hidden="1"/>
    <col min="11010" max="11010" width="32" style="3" customWidth="1"/>
    <col min="11011" max="11011" width="0" style="3" hidden="1" customWidth="1"/>
    <col min="11012" max="11012" width="13.5" style="3" customWidth="1"/>
    <col min="11013" max="11013" width="0" style="3" hidden="1" customWidth="1"/>
    <col min="11014" max="11014" width="18.25" style="3" customWidth="1"/>
    <col min="11015" max="11015" width="13.5" style="3" customWidth="1"/>
    <col min="11016" max="11016" width="8" style="3" customWidth="1"/>
    <col min="11017" max="11017" width="13.5" style="3" customWidth="1"/>
    <col min="11018" max="11261" width="8" style="3" customWidth="1"/>
    <col min="11262" max="11262" width="32" style="3" customWidth="1"/>
    <col min="11263" max="11263" width="0" style="3" hidden="1" customWidth="1"/>
    <col min="11264" max="11264" width="13.125" style="3" customWidth="1"/>
    <col min="11265" max="11265" width="0" style="3" hidden="1"/>
    <col min="11266" max="11266" width="32" style="3" customWidth="1"/>
    <col min="11267" max="11267" width="0" style="3" hidden="1" customWidth="1"/>
    <col min="11268" max="11268" width="13.5" style="3" customWidth="1"/>
    <col min="11269" max="11269" width="0" style="3" hidden="1" customWidth="1"/>
    <col min="11270" max="11270" width="18.25" style="3" customWidth="1"/>
    <col min="11271" max="11271" width="13.5" style="3" customWidth="1"/>
    <col min="11272" max="11272" width="8" style="3" customWidth="1"/>
    <col min="11273" max="11273" width="13.5" style="3" customWidth="1"/>
    <col min="11274" max="11517" width="8" style="3" customWidth="1"/>
    <col min="11518" max="11518" width="32" style="3" customWidth="1"/>
    <col min="11519" max="11519" width="0" style="3" hidden="1" customWidth="1"/>
    <col min="11520" max="11520" width="13.125" style="3" customWidth="1"/>
    <col min="11521" max="11521" width="0" style="3" hidden="1"/>
    <col min="11522" max="11522" width="32" style="3" customWidth="1"/>
    <col min="11523" max="11523" width="0" style="3" hidden="1" customWidth="1"/>
    <col min="11524" max="11524" width="13.5" style="3" customWidth="1"/>
    <col min="11525" max="11525" width="0" style="3" hidden="1" customWidth="1"/>
    <col min="11526" max="11526" width="18.25" style="3" customWidth="1"/>
    <col min="11527" max="11527" width="13.5" style="3" customWidth="1"/>
    <col min="11528" max="11528" width="8" style="3" customWidth="1"/>
    <col min="11529" max="11529" width="13.5" style="3" customWidth="1"/>
    <col min="11530" max="11773" width="8" style="3" customWidth="1"/>
    <col min="11774" max="11774" width="32" style="3" customWidth="1"/>
    <col min="11775" max="11775" width="0" style="3" hidden="1" customWidth="1"/>
    <col min="11776" max="11776" width="13.125" style="3" customWidth="1"/>
    <col min="11777" max="11777" width="0" style="3" hidden="1"/>
    <col min="11778" max="11778" width="32" style="3" customWidth="1"/>
    <col min="11779" max="11779" width="0" style="3" hidden="1" customWidth="1"/>
    <col min="11780" max="11780" width="13.5" style="3" customWidth="1"/>
    <col min="11781" max="11781" width="0" style="3" hidden="1" customWidth="1"/>
    <col min="11782" max="11782" width="18.25" style="3" customWidth="1"/>
    <col min="11783" max="11783" width="13.5" style="3" customWidth="1"/>
    <col min="11784" max="11784" width="8" style="3" customWidth="1"/>
    <col min="11785" max="11785" width="13.5" style="3" customWidth="1"/>
    <col min="11786" max="12029" width="8" style="3" customWidth="1"/>
    <col min="12030" max="12030" width="32" style="3" customWidth="1"/>
    <col min="12031" max="12031" width="0" style="3" hidden="1" customWidth="1"/>
    <col min="12032" max="12032" width="13.125" style="3" customWidth="1"/>
    <col min="12033" max="12033" width="0" style="3" hidden="1"/>
    <col min="12034" max="12034" width="32" style="3" customWidth="1"/>
    <col min="12035" max="12035" width="0" style="3" hidden="1" customWidth="1"/>
    <col min="12036" max="12036" width="13.5" style="3" customWidth="1"/>
    <col min="12037" max="12037" width="0" style="3" hidden="1" customWidth="1"/>
    <col min="12038" max="12038" width="18.25" style="3" customWidth="1"/>
    <col min="12039" max="12039" width="13.5" style="3" customWidth="1"/>
    <col min="12040" max="12040" width="8" style="3" customWidth="1"/>
    <col min="12041" max="12041" width="13.5" style="3" customWidth="1"/>
    <col min="12042" max="12285" width="8" style="3" customWidth="1"/>
    <col min="12286" max="12286" width="32" style="3" customWidth="1"/>
    <col min="12287" max="12287" width="0" style="3" hidden="1" customWidth="1"/>
    <col min="12288" max="12288" width="13.125" style="3" customWidth="1"/>
    <col min="12289" max="12289" width="0" style="3" hidden="1"/>
    <col min="12290" max="12290" width="32" style="3" customWidth="1"/>
    <col min="12291" max="12291" width="0" style="3" hidden="1" customWidth="1"/>
    <col min="12292" max="12292" width="13.5" style="3" customWidth="1"/>
    <col min="12293" max="12293" width="0" style="3" hidden="1" customWidth="1"/>
    <col min="12294" max="12294" width="18.25" style="3" customWidth="1"/>
    <col min="12295" max="12295" width="13.5" style="3" customWidth="1"/>
    <col min="12296" max="12296" width="8" style="3" customWidth="1"/>
    <col min="12297" max="12297" width="13.5" style="3" customWidth="1"/>
    <col min="12298" max="12541" width="8" style="3" customWidth="1"/>
    <col min="12542" max="12542" width="32" style="3" customWidth="1"/>
    <col min="12543" max="12543" width="0" style="3" hidden="1" customWidth="1"/>
    <col min="12544" max="12544" width="13.125" style="3" customWidth="1"/>
    <col min="12545" max="12545" width="0" style="3" hidden="1"/>
    <col min="12546" max="12546" width="32" style="3" customWidth="1"/>
    <col min="12547" max="12547" width="0" style="3" hidden="1" customWidth="1"/>
    <col min="12548" max="12548" width="13.5" style="3" customWidth="1"/>
    <col min="12549" max="12549" width="0" style="3" hidden="1" customWidth="1"/>
    <col min="12550" max="12550" width="18.25" style="3" customWidth="1"/>
    <col min="12551" max="12551" width="13.5" style="3" customWidth="1"/>
    <col min="12552" max="12552" width="8" style="3" customWidth="1"/>
    <col min="12553" max="12553" width="13.5" style="3" customWidth="1"/>
    <col min="12554" max="12797" width="8" style="3" customWidth="1"/>
    <col min="12798" max="12798" width="32" style="3" customWidth="1"/>
    <col min="12799" max="12799" width="0" style="3" hidden="1" customWidth="1"/>
    <col min="12800" max="12800" width="13.125" style="3" customWidth="1"/>
    <col min="12801" max="12801" width="0" style="3" hidden="1"/>
    <col min="12802" max="12802" width="32" style="3" customWidth="1"/>
    <col min="12803" max="12803" width="0" style="3" hidden="1" customWidth="1"/>
    <col min="12804" max="12804" width="13.5" style="3" customWidth="1"/>
    <col min="12805" max="12805" width="0" style="3" hidden="1" customWidth="1"/>
    <col min="12806" max="12806" width="18.25" style="3" customWidth="1"/>
    <col min="12807" max="12807" width="13.5" style="3" customWidth="1"/>
    <col min="12808" max="12808" width="8" style="3" customWidth="1"/>
    <col min="12809" max="12809" width="13.5" style="3" customWidth="1"/>
    <col min="12810" max="13053" width="8" style="3" customWidth="1"/>
    <col min="13054" max="13054" width="32" style="3" customWidth="1"/>
    <col min="13055" max="13055" width="0" style="3" hidden="1" customWidth="1"/>
    <col min="13056" max="13056" width="13.125" style="3" customWidth="1"/>
    <col min="13057" max="13057" width="0" style="3" hidden="1"/>
    <col min="13058" max="13058" width="32" style="3" customWidth="1"/>
    <col min="13059" max="13059" width="0" style="3" hidden="1" customWidth="1"/>
    <col min="13060" max="13060" width="13.5" style="3" customWidth="1"/>
    <col min="13061" max="13061" width="0" style="3" hidden="1" customWidth="1"/>
    <col min="13062" max="13062" width="18.25" style="3" customWidth="1"/>
    <col min="13063" max="13063" width="13.5" style="3" customWidth="1"/>
    <col min="13064" max="13064" width="8" style="3" customWidth="1"/>
    <col min="13065" max="13065" width="13.5" style="3" customWidth="1"/>
    <col min="13066" max="13309" width="8" style="3" customWidth="1"/>
    <col min="13310" max="13310" width="32" style="3" customWidth="1"/>
    <col min="13311" max="13311" width="0" style="3" hidden="1" customWidth="1"/>
    <col min="13312" max="13312" width="13.125" style="3" customWidth="1"/>
    <col min="13313" max="13313" width="0" style="3" hidden="1"/>
    <col min="13314" max="13314" width="32" style="3" customWidth="1"/>
    <col min="13315" max="13315" width="0" style="3" hidden="1" customWidth="1"/>
    <col min="13316" max="13316" width="13.5" style="3" customWidth="1"/>
    <col min="13317" max="13317" width="0" style="3" hidden="1" customWidth="1"/>
    <col min="13318" max="13318" width="18.25" style="3" customWidth="1"/>
    <col min="13319" max="13319" width="13.5" style="3" customWidth="1"/>
    <col min="13320" max="13320" width="8" style="3" customWidth="1"/>
    <col min="13321" max="13321" width="13.5" style="3" customWidth="1"/>
    <col min="13322" max="13565" width="8" style="3" customWidth="1"/>
    <col min="13566" max="13566" width="32" style="3" customWidth="1"/>
    <col min="13567" max="13567" width="0" style="3" hidden="1" customWidth="1"/>
    <col min="13568" max="13568" width="13.125" style="3" customWidth="1"/>
    <col min="13569" max="13569" width="0" style="3" hidden="1"/>
    <col min="13570" max="13570" width="32" style="3" customWidth="1"/>
    <col min="13571" max="13571" width="0" style="3" hidden="1" customWidth="1"/>
    <col min="13572" max="13572" width="13.5" style="3" customWidth="1"/>
    <col min="13573" max="13573" width="0" style="3" hidden="1" customWidth="1"/>
    <col min="13574" max="13574" width="18.25" style="3" customWidth="1"/>
    <col min="13575" max="13575" width="13.5" style="3" customWidth="1"/>
    <col min="13576" max="13576" width="8" style="3" customWidth="1"/>
    <col min="13577" max="13577" width="13.5" style="3" customWidth="1"/>
    <col min="13578" max="13821" width="8" style="3" customWidth="1"/>
    <col min="13822" max="13822" width="32" style="3" customWidth="1"/>
    <col min="13823" max="13823" width="0" style="3" hidden="1" customWidth="1"/>
    <col min="13824" max="13824" width="13.125" style="3" customWidth="1"/>
    <col min="13825" max="13825" width="0" style="3" hidden="1"/>
    <col min="13826" max="13826" width="32" style="3" customWidth="1"/>
    <col min="13827" max="13827" width="0" style="3" hidden="1" customWidth="1"/>
    <col min="13828" max="13828" width="13.5" style="3" customWidth="1"/>
    <col min="13829" max="13829" width="0" style="3" hidden="1" customWidth="1"/>
    <col min="13830" max="13830" width="18.25" style="3" customWidth="1"/>
    <col min="13831" max="13831" width="13.5" style="3" customWidth="1"/>
    <col min="13832" max="13832" width="8" style="3" customWidth="1"/>
    <col min="13833" max="13833" width="13.5" style="3" customWidth="1"/>
    <col min="13834" max="14077" width="8" style="3" customWidth="1"/>
    <col min="14078" max="14078" width="32" style="3" customWidth="1"/>
    <col min="14079" max="14079" width="0" style="3" hidden="1" customWidth="1"/>
    <col min="14080" max="14080" width="13.125" style="3" customWidth="1"/>
    <col min="14081" max="14081" width="0" style="3" hidden="1"/>
    <col min="14082" max="14082" width="32" style="3" customWidth="1"/>
    <col min="14083" max="14083" width="0" style="3" hidden="1" customWidth="1"/>
    <col min="14084" max="14084" width="13.5" style="3" customWidth="1"/>
    <col min="14085" max="14085" width="0" style="3" hidden="1" customWidth="1"/>
    <col min="14086" max="14086" width="18.25" style="3" customWidth="1"/>
    <col min="14087" max="14087" width="13.5" style="3" customWidth="1"/>
    <col min="14088" max="14088" width="8" style="3" customWidth="1"/>
    <col min="14089" max="14089" width="13.5" style="3" customWidth="1"/>
    <col min="14090" max="14333" width="8" style="3" customWidth="1"/>
    <col min="14334" max="14334" width="32" style="3" customWidth="1"/>
    <col min="14335" max="14335" width="0" style="3" hidden="1" customWidth="1"/>
    <col min="14336" max="14336" width="13.125" style="3" customWidth="1"/>
    <col min="14337" max="14337" width="0" style="3" hidden="1"/>
    <col min="14338" max="14338" width="32" style="3" customWidth="1"/>
    <col min="14339" max="14339" width="0" style="3" hidden="1" customWidth="1"/>
    <col min="14340" max="14340" width="13.5" style="3" customWidth="1"/>
    <col min="14341" max="14341" width="0" style="3" hidden="1" customWidth="1"/>
    <col min="14342" max="14342" width="18.25" style="3" customWidth="1"/>
    <col min="14343" max="14343" width="13.5" style="3" customWidth="1"/>
    <col min="14344" max="14344" width="8" style="3" customWidth="1"/>
    <col min="14345" max="14345" width="13.5" style="3" customWidth="1"/>
    <col min="14346" max="14589" width="8" style="3" customWidth="1"/>
    <col min="14590" max="14590" width="32" style="3" customWidth="1"/>
    <col min="14591" max="14591" width="0" style="3" hidden="1" customWidth="1"/>
    <col min="14592" max="14592" width="13.125" style="3" customWidth="1"/>
    <col min="14593" max="14593" width="0" style="3" hidden="1"/>
    <col min="14594" max="14594" width="32" style="3" customWidth="1"/>
    <col min="14595" max="14595" width="0" style="3" hidden="1" customWidth="1"/>
    <col min="14596" max="14596" width="13.5" style="3" customWidth="1"/>
    <col min="14597" max="14597" width="0" style="3" hidden="1" customWidth="1"/>
    <col min="14598" max="14598" width="18.25" style="3" customWidth="1"/>
    <col min="14599" max="14599" width="13.5" style="3" customWidth="1"/>
    <col min="14600" max="14600" width="8" style="3" customWidth="1"/>
    <col min="14601" max="14601" width="13.5" style="3" customWidth="1"/>
    <col min="14602" max="14845" width="8" style="3" customWidth="1"/>
    <col min="14846" max="14846" width="32" style="3" customWidth="1"/>
    <col min="14847" max="14847" width="0" style="3" hidden="1" customWidth="1"/>
    <col min="14848" max="14848" width="13.125" style="3" customWidth="1"/>
    <col min="14849" max="14849" width="0" style="3" hidden="1"/>
    <col min="14850" max="14850" width="32" style="3" customWidth="1"/>
    <col min="14851" max="14851" width="0" style="3" hidden="1" customWidth="1"/>
    <col min="14852" max="14852" width="13.5" style="3" customWidth="1"/>
    <col min="14853" max="14853" width="0" style="3" hidden="1" customWidth="1"/>
    <col min="14854" max="14854" width="18.25" style="3" customWidth="1"/>
    <col min="14855" max="14855" width="13.5" style="3" customWidth="1"/>
    <col min="14856" max="14856" width="8" style="3" customWidth="1"/>
    <col min="14857" max="14857" width="13.5" style="3" customWidth="1"/>
    <col min="14858" max="15101" width="8" style="3" customWidth="1"/>
    <col min="15102" max="15102" width="32" style="3" customWidth="1"/>
    <col min="15103" max="15103" width="0" style="3" hidden="1" customWidth="1"/>
    <col min="15104" max="15104" width="13.125" style="3" customWidth="1"/>
    <col min="15105" max="15105" width="0" style="3" hidden="1"/>
    <col min="15106" max="15106" width="32" style="3" customWidth="1"/>
    <col min="15107" max="15107" width="0" style="3" hidden="1" customWidth="1"/>
    <col min="15108" max="15108" width="13.5" style="3" customWidth="1"/>
    <col min="15109" max="15109" width="0" style="3" hidden="1" customWidth="1"/>
    <col min="15110" max="15110" width="18.25" style="3" customWidth="1"/>
    <col min="15111" max="15111" width="13.5" style="3" customWidth="1"/>
    <col min="15112" max="15112" width="8" style="3" customWidth="1"/>
    <col min="15113" max="15113" width="13.5" style="3" customWidth="1"/>
    <col min="15114" max="15357" width="8" style="3" customWidth="1"/>
    <col min="15358" max="15358" width="32" style="3" customWidth="1"/>
    <col min="15359" max="15359" width="0" style="3" hidden="1" customWidth="1"/>
    <col min="15360" max="15360" width="13.125" style="3" customWidth="1"/>
    <col min="15361" max="15361" width="0" style="3" hidden="1"/>
    <col min="15362" max="15362" width="32" style="3" customWidth="1"/>
    <col min="15363" max="15363" width="0" style="3" hidden="1" customWidth="1"/>
    <col min="15364" max="15364" width="13.5" style="3" customWidth="1"/>
    <col min="15365" max="15365" width="0" style="3" hidden="1" customWidth="1"/>
    <col min="15366" max="15366" width="18.25" style="3" customWidth="1"/>
    <col min="15367" max="15367" width="13.5" style="3" customWidth="1"/>
    <col min="15368" max="15368" width="8" style="3" customWidth="1"/>
    <col min="15369" max="15369" width="13.5" style="3" customWidth="1"/>
    <col min="15370" max="15613" width="8" style="3" customWidth="1"/>
    <col min="15614" max="15614" width="32" style="3" customWidth="1"/>
    <col min="15615" max="15615" width="0" style="3" hidden="1" customWidth="1"/>
    <col min="15616" max="15616" width="13.125" style="3" customWidth="1"/>
    <col min="15617" max="15617" width="0" style="3" hidden="1"/>
    <col min="15618" max="15618" width="32" style="3" customWidth="1"/>
    <col min="15619" max="15619" width="0" style="3" hidden="1" customWidth="1"/>
    <col min="15620" max="15620" width="13.5" style="3" customWidth="1"/>
    <col min="15621" max="15621" width="0" style="3" hidden="1" customWidth="1"/>
    <col min="15622" max="15622" width="18.25" style="3" customWidth="1"/>
    <col min="15623" max="15623" width="13.5" style="3" customWidth="1"/>
    <col min="15624" max="15624" width="8" style="3" customWidth="1"/>
    <col min="15625" max="15625" width="13.5" style="3" customWidth="1"/>
    <col min="15626" max="15869" width="8" style="3" customWidth="1"/>
    <col min="15870" max="15870" width="32" style="3" customWidth="1"/>
    <col min="15871" max="15871" width="0" style="3" hidden="1" customWidth="1"/>
    <col min="15872" max="15872" width="13.125" style="3" customWidth="1"/>
    <col min="15873" max="15873" width="0" style="3" hidden="1"/>
    <col min="15874" max="15874" width="32" style="3" customWidth="1"/>
    <col min="15875" max="15875" width="0" style="3" hidden="1" customWidth="1"/>
    <col min="15876" max="15876" width="13.5" style="3" customWidth="1"/>
    <col min="15877" max="15877" width="0" style="3" hidden="1" customWidth="1"/>
    <col min="15878" max="15878" width="18.25" style="3" customWidth="1"/>
    <col min="15879" max="15879" width="13.5" style="3" customWidth="1"/>
    <col min="15880" max="15880" width="8" style="3" customWidth="1"/>
    <col min="15881" max="15881" width="13.5" style="3" customWidth="1"/>
    <col min="15882" max="16125" width="8" style="3" customWidth="1"/>
    <col min="16126" max="16126" width="32" style="3" customWidth="1"/>
    <col min="16127" max="16127" width="0" style="3" hidden="1" customWidth="1"/>
    <col min="16128" max="16128" width="13.125" style="3" customWidth="1"/>
    <col min="16129" max="16129" width="0" style="3" hidden="1"/>
    <col min="16130" max="16130" width="32" style="3" customWidth="1"/>
    <col min="16131" max="16131" width="0" style="3" hidden="1" customWidth="1"/>
    <col min="16132" max="16132" width="13.5" style="3" customWidth="1"/>
    <col min="16133" max="16133" width="0" style="3" hidden="1" customWidth="1"/>
    <col min="16134" max="16134" width="18.25" style="3" customWidth="1"/>
    <col min="16135" max="16135" width="13.5" style="3" customWidth="1"/>
    <col min="16136" max="16136" width="8" style="3" customWidth="1"/>
    <col min="16137" max="16137" width="13.5" style="3" customWidth="1"/>
    <col min="16138" max="16381" width="8" style="3" customWidth="1"/>
    <col min="16382" max="16382" width="32" style="3" customWidth="1"/>
    <col min="16383" max="16383" width="0" style="3" hidden="1" customWidth="1"/>
    <col min="16384" max="16384" width="0" style="3" hidden="1"/>
  </cols>
  <sheetData>
    <row r="1" spans="1:9" s="2" customFormat="1" x14ac:dyDescent="0.55000000000000004">
      <c r="A1" s="425" t="s">
        <v>294</v>
      </c>
      <c r="B1" s="425"/>
      <c r="C1" s="425"/>
      <c r="D1" s="425"/>
      <c r="E1" s="425"/>
      <c r="F1" s="425"/>
      <c r="G1" s="425"/>
      <c r="H1" s="425"/>
      <c r="I1" s="425"/>
    </row>
    <row r="2" spans="1:9" s="1" customFormat="1" x14ac:dyDescent="0.55000000000000004">
      <c r="A2" s="432" t="s">
        <v>22</v>
      </c>
      <c r="B2" s="432"/>
      <c r="C2" s="432"/>
      <c r="D2" s="432"/>
      <c r="E2" s="432"/>
      <c r="F2" s="432"/>
      <c r="G2" s="432"/>
    </row>
    <row r="3" spans="1:9" s="1" customFormat="1" x14ac:dyDescent="0.55000000000000004">
      <c r="A3" s="433" t="s">
        <v>239</v>
      </c>
      <c r="B3" s="433"/>
      <c r="C3" s="433"/>
      <c r="D3" s="433"/>
      <c r="E3" s="433"/>
      <c r="F3" s="433"/>
      <c r="G3" s="433"/>
    </row>
    <row r="4" spans="1:9" s="1" customFormat="1" ht="34.5" customHeight="1" x14ac:dyDescent="0.55000000000000004">
      <c r="A4" s="39" t="s">
        <v>31</v>
      </c>
      <c r="B4" s="7"/>
      <c r="C4" s="7"/>
      <c r="D4" s="7"/>
      <c r="E4" s="7"/>
      <c r="F4" s="7"/>
      <c r="G4" s="8"/>
    </row>
    <row r="5" spans="1:9" s="1" customFormat="1" ht="24.75" customHeight="1" x14ac:dyDescent="0.55000000000000004">
      <c r="A5" s="434" t="s">
        <v>25</v>
      </c>
      <c r="B5" s="439" t="s">
        <v>26</v>
      </c>
      <c r="C5" s="440"/>
      <c r="D5" s="40"/>
      <c r="E5" s="436" t="s">
        <v>32</v>
      </c>
      <c r="F5" s="437"/>
      <c r="G5" s="438"/>
    </row>
    <row r="6" spans="1:9" s="1" customFormat="1" x14ac:dyDescent="0.55000000000000004">
      <c r="A6" s="435"/>
      <c r="B6" s="441"/>
      <c r="C6" s="442"/>
      <c r="D6" s="41"/>
      <c r="E6" s="42" t="s">
        <v>27</v>
      </c>
      <c r="F6" s="443" t="s">
        <v>28</v>
      </c>
      <c r="G6" s="444"/>
    </row>
    <row r="7" spans="1:9" s="1" customFormat="1" x14ac:dyDescent="0.55000000000000004">
      <c r="A7" s="221"/>
      <c r="B7" s="42">
        <v>2561</v>
      </c>
      <c r="C7" s="219">
        <v>2560</v>
      </c>
      <c r="D7" s="218"/>
      <c r="E7" s="222"/>
      <c r="F7" s="42">
        <v>2561</v>
      </c>
      <c r="G7" s="42">
        <v>2560</v>
      </c>
    </row>
    <row r="8" spans="1:9" x14ac:dyDescent="0.55000000000000004">
      <c r="A8" s="220" t="s">
        <v>29</v>
      </c>
      <c r="B8" s="43"/>
      <c r="C8" s="44"/>
      <c r="D8" s="43"/>
      <c r="E8" s="223"/>
      <c r="F8" s="44"/>
      <c r="G8" s="44"/>
    </row>
    <row r="9" spans="1:9" x14ac:dyDescent="0.55000000000000004">
      <c r="A9" s="45" t="s">
        <v>321</v>
      </c>
      <c r="B9" s="46">
        <f>C9</f>
        <v>9393200</v>
      </c>
      <c r="C9" s="46">
        <v>9393200</v>
      </c>
      <c r="D9" s="47"/>
      <c r="E9" s="48" t="s">
        <v>33</v>
      </c>
      <c r="F9" s="49">
        <f>G9+229000-7700-19000-4400</f>
        <v>6530949</v>
      </c>
      <c r="G9" s="49">
        <v>6333049</v>
      </c>
    </row>
    <row r="10" spans="1:9" x14ac:dyDescent="0.55000000000000004">
      <c r="A10" s="45" t="s">
        <v>322</v>
      </c>
      <c r="B10" s="46">
        <f t="shared" ref="B10:B11" si="0">C10</f>
        <v>438200</v>
      </c>
      <c r="C10" s="46">
        <v>438200</v>
      </c>
      <c r="D10" s="47"/>
      <c r="E10" s="48" t="s">
        <v>18</v>
      </c>
      <c r="F10" s="50">
        <f>G10-24000-18500</f>
        <v>10287960</v>
      </c>
      <c r="G10" s="50">
        <v>10330460</v>
      </c>
    </row>
    <row r="11" spans="1:9" x14ac:dyDescent="0.55000000000000004">
      <c r="A11" s="45" t="s">
        <v>323</v>
      </c>
      <c r="B11" s="46">
        <f t="shared" si="0"/>
        <v>390000</v>
      </c>
      <c r="C11" s="46">
        <v>390000</v>
      </c>
      <c r="D11" s="47"/>
      <c r="E11" s="48" t="s">
        <v>74</v>
      </c>
      <c r="F11" s="50">
        <f>G11</f>
        <v>2009100</v>
      </c>
      <c r="G11" s="50">
        <v>2009100</v>
      </c>
    </row>
    <row r="12" spans="1:9" x14ac:dyDescent="0.55000000000000004">
      <c r="A12" s="45"/>
      <c r="B12" s="46"/>
      <c r="C12" s="46"/>
      <c r="D12" s="47"/>
      <c r="E12" s="393" t="s">
        <v>333</v>
      </c>
      <c r="F12" s="50">
        <f>G12</f>
        <v>52900</v>
      </c>
      <c r="G12" s="50">
        <v>52900</v>
      </c>
    </row>
    <row r="13" spans="1:9" x14ac:dyDescent="0.55000000000000004">
      <c r="A13" s="45"/>
      <c r="B13" s="46"/>
      <c r="C13" s="46"/>
      <c r="D13" s="47"/>
      <c r="E13" s="51"/>
      <c r="F13" s="50"/>
      <c r="G13" s="50"/>
    </row>
    <row r="14" spans="1:9" x14ac:dyDescent="0.55000000000000004">
      <c r="A14" s="360"/>
      <c r="B14" s="46"/>
      <c r="C14" s="46"/>
      <c r="D14" s="47"/>
      <c r="E14" s="51"/>
      <c r="F14" s="50"/>
      <c r="G14" s="50"/>
    </row>
    <row r="15" spans="1:9" x14ac:dyDescent="0.55000000000000004">
      <c r="A15" s="52" t="s">
        <v>30</v>
      </c>
      <c r="B15" s="53"/>
      <c r="C15" s="53"/>
      <c r="D15" s="54"/>
      <c r="E15" s="53"/>
      <c r="F15" s="55"/>
      <c r="G15" s="55"/>
    </row>
    <row r="16" spans="1:9" x14ac:dyDescent="0.55000000000000004">
      <c r="A16" s="45" t="s">
        <v>325</v>
      </c>
      <c r="B16" s="56">
        <f>C16-7700-4400+219500</f>
        <v>2280350</v>
      </c>
      <c r="C16" s="56">
        <v>2072950</v>
      </c>
      <c r="D16" s="54"/>
      <c r="E16" s="53"/>
      <c r="F16" s="55"/>
      <c r="G16" s="55"/>
    </row>
    <row r="17" spans="1:13" x14ac:dyDescent="0.55000000000000004">
      <c r="A17" s="45" t="s">
        <v>326</v>
      </c>
      <c r="B17" s="56">
        <f>C17</f>
        <v>99900</v>
      </c>
      <c r="C17" s="56">
        <v>99900</v>
      </c>
      <c r="D17" s="54"/>
      <c r="E17" s="53"/>
      <c r="F17" s="55"/>
      <c r="G17" s="55"/>
    </row>
    <row r="18" spans="1:13" x14ac:dyDescent="0.55000000000000004">
      <c r="A18" s="45" t="s">
        <v>327</v>
      </c>
      <c r="B18" s="56">
        <f>C18-19000</f>
        <v>170300</v>
      </c>
      <c r="C18" s="56">
        <v>189300</v>
      </c>
      <c r="D18" s="54"/>
      <c r="E18" s="53"/>
      <c r="F18" s="55"/>
      <c r="G18" s="55"/>
    </row>
    <row r="19" spans="1:13" x14ac:dyDescent="0.55000000000000004">
      <c r="A19" s="45" t="s">
        <v>328</v>
      </c>
      <c r="B19" s="46">
        <f>C19-24000</f>
        <v>185000</v>
      </c>
      <c r="C19" s="46">
        <v>209000</v>
      </c>
      <c r="D19" s="57"/>
      <c r="E19" s="58"/>
      <c r="F19" s="59"/>
      <c r="G19" s="59"/>
    </row>
    <row r="20" spans="1:13" x14ac:dyDescent="0.55000000000000004">
      <c r="A20" s="45" t="s">
        <v>329</v>
      </c>
      <c r="B20" s="46">
        <f>C20</f>
        <v>94400</v>
      </c>
      <c r="C20" s="46">
        <v>94400</v>
      </c>
      <c r="D20" s="57"/>
      <c r="E20" s="58"/>
      <c r="F20" s="59"/>
      <c r="G20" s="59"/>
    </row>
    <row r="21" spans="1:13" x14ac:dyDescent="0.55000000000000004">
      <c r="A21" s="45" t="s">
        <v>330</v>
      </c>
      <c r="B21" s="46">
        <f t="shared" ref="B21:B23" si="1">C21</f>
        <v>87400</v>
      </c>
      <c r="C21" s="46">
        <v>87400</v>
      </c>
      <c r="D21" s="57"/>
      <c r="E21" s="58"/>
      <c r="F21" s="59"/>
      <c r="G21" s="59"/>
    </row>
    <row r="22" spans="1:13" x14ac:dyDescent="0.55000000000000004">
      <c r="A22" s="45" t="s">
        <v>324</v>
      </c>
      <c r="B22" s="46">
        <f t="shared" si="1"/>
        <v>5161500</v>
      </c>
      <c r="C22" s="46">
        <v>5161500</v>
      </c>
      <c r="D22" s="57"/>
      <c r="E22" s="58"/>
      <c r="F22" s="59"/>
      <c r="G22" s="59"/>
    </row>
    <row r="23" spans="1:13" x14ac:dyDescent="0.55000000000000004">
      <c r="A23" s="45" t="s">
        <v>331</v>
      </c>
      <c r="B23" s="46">
        <f t="shared" si="1"/>
        <v>26906</v>
      </c>
      <c r="C23" s="46">
        <v>26906</v>
      </c>
      <c r="D23" s="57"/>
      <c r="E23" s="58"/>
      <c r="F23" s="59"/>
      <c r="G23" s="59"/>
    </row>
    <row r="24" spans="1:13" x14ac:dyDescent="0.55000000000000004">
      <c r="A24" s="45" t="s">
        <v>332</v>
      </c>
      <c r="B24" s="46">
        <f>C24-18500+9500</f>
        <v>553753</v>
      </c>
      <c r="C24" s="46">
        <v>562753</v>
      </c>
      <c r="D24" s="57"/>
      <c r="E24" s="58"/>
      <c r="F24" s="59"/>
      <c r="G24" s="59"/>
    </row>
    <row r="25" spans="1:13" ht="24.75" thickBot="1" x14ac:dyDescent="0.6">
      <c r="A25" s="60" t="s">
        <v>34</v>
      </c>
      <c r="B25" s="397">
        <f>SUM(B9:B24)</f>
        <v>18880909</v>
      </c>
      <c r="C25" s="397">
        <f>SUM(C9:C24)</f>
        <v>18725509</v>
      </c>
      <c r="D25" s="7"/>
      <c r="E25" s="258"/>
      <c r="F25" s="61">
        <f>SUM(F9:F24)</f>
        <v>18880909</v>
      </c>
      <c r="G25" s="61">
        <f>SUM(G9:G24)</f>
        <v>18725509</v>
      </c>
    </row>
    <row r="26" spans="1:13" ht="24.75" thickTop="1" x14ac:dyDescent="0.55000000000000004">
      <c r="A26" s="1"/>
      <c r="B26" s="1"/>
      <c r="C26" s="6"/>
      <c r="D26" s="7"/>
      <c r="E26" s="7"/>
      <c r="F26" s="7"/>
      <c r="G26" s="8"/>
    </row>
    <row r="27" spans="1:13" x14ac:dyDescent="0.55000000000000004">
      <c r="A27" s="430"/>
      <c r="B27" s="430"/>
      <c r="C27" s="430"/>
      <c r="D27" s="430"/>
      <c r="E27" s="430"/>
      <c r="F27" s="430"/>
      <c r="G27" s="430"/>
    </row>
    <row r="28" spans="1:13" x14ac:dyDescent="0.55000000000000004">
      <c r="A28" s="430"/>
      <c r="B28" s="430"/>
      <c r="C28" s="430"/>
      <c r="D28" s="430"/>
      <c r="E28" s="430"/>
      <c r="F28" s="430"/>
      <c r="G28" s="430"/>
    </row>
    <row r="29" spans="1:13" x14ac:dyDescent="0.55000000000000004">
      <c r="A29" s="1"/>
      <c r="B29" s="1"/>
      <c r="C29" s="6"/>
      <c r="D29" s="7"/>
      <c r="E29" s="7"/>
      <c r="F29" s="7"/>
      <c r="G29" s="8"/>
    </row>
    <row r="30" spans="1:13" s="4" customFormat="1" x14ac:dyDescent="0.55000000000000004">
      <c r="A30" s="62"/>
      <c r="B30" s="62"/>
      <c r="C30" s="62"/>
      <c r="D30" s="63"/>
      <c r="G30" s="64"/>
      <c r="M30" s="5"/>
    </row>
    <row r="31" spans="1:13" x14ac:dyDescent="0.55000000000000004">
      <c r="A31" s="431"/>
      <c r="B31" s="431"/>
      <c r="C31" s="431"/>
      <c r="D31" s="431"/>
      <c r="E31" s="431"/>
      <c r="F31" s="431"/>
      <c r="G31" s="431"/>
    </row>
    <row r="32" spans="1:13" x14ac:dyDescent="0.55000000000000004">
      <c r="A32" s="1"/>
      <c r="B32" s="1"/>
      <c r="C32" s="6"/>
      <c r="D32" s="7"/>
      <c r="E32" s="7"/>
      <c r="F32" s="7"/>
      <c r="G32" s="8"/>
    </row>
    <row r="34" spans="1:7" x14ac:dyDescent="0.55000000000000004">
      <c r="A34" s="1"/>
      <c r="B34" s="1"/>
      <c r="C34" s="6"/>
      <c r="D34" s="7"/>
      <c r="E34" s="7"/>
      <c r="F34" s="7"/>
      <c r="G34" s="8"/>
    </row>
    <row r="35" spans="1:7" x14ac:dyDescent="0.55000000000000004">
      <c r="A35" s="1"/>
      <c r="B35" s="1"/>
      <c r="C35" s="6"/>
      <c r="D35" s="7"/>
      <c r="E35" s="7"/>
      <c r="F35" s="7"/>
      <c r="G35" s="8"/>
    </row>
    <row r="36" spans="1:7" x14ac:dyDescent="0.55000000000000004">
      <c r="A36" s="1"/>
      <c r="B36" s="1"/>
      <c r="C36" s="6"/>
      <c r="D36" s="7"/>
      <c r="E36" s="7"/>
      <c r="F36" s="7"/>
      <c r="G36" s="8"/>
    </row>
    <row r="37" spans="1:7" x14ac:dyDescent="0.55000000000000004">
      <c r="A37" s="1"/>
      <c r="B37" s="1"/>
      <c r="C37" s="6"/>
      <c r="D37" s="7"/>
      <c r="E37" s="7"/>
      <c r="F37" s="7"/>
      <c r="G37" s="8"/>
    </row>
    <row r="38" spans="1:7" x14ac:dyDescent="0.55000000000000004">
      <c r="A38" s="1"/>
      <c r="B38" s="1"/>
      <c r="C38" s="6"/>
      <c r="D38" s="7"/>
      <c r="E38" s="7"/>
      <c r="F38" s="7"/>
      <c r="G38" s="8"/>
    </row>
    <row r="39" spans="1:7" x14ac:dyDescent="0.55000000000000004">
      <c r="A39" s="1"/>
      <c r="B39" s="1"/>
      <c r="C39" s="6"/>
      <c r="D39" s="7"/>
      <c r="E39" s="7"/>
      <c r="F39" s="7"/>
      <c r="G39" s="8"/>
    </row>
    <row r="40" spans="1:7" x14ac:dyDescent="0.55000000000000004">
      <c r="A40" s="1"/>
      <c r="B40" s="1"/>
      <c r="C40" s="6"/>
      <c r="D40" s="7"/>
      <c r="E40" s="7"/>
      <c r="F40" s="7"/>
      <c r="G40" s="8"/>
    </row>
    <row r="41" spans="1:7" x14ac:dyDescent="0.55000000000000004">
      <c r="A41" s="1"/>
      <c r="B41" s="1"/>
      <c r="C41" s="6"/>
      <c r="D41" s="7"/>
      <c r="E41" s="7"/>
      <c r="F41" s="7"/>
      <c r="G41" s="8"/>
    </row>
    <row r="42" spans="1:7" x14ac:dyDescent="0.55000000000000004">
      <c r="A42" s="1"/>
      <c r="B42" s="1"/>
      <c r="C42" s="6"/>
      <c r="D42" s="7"/>
      <c r="E42" s="7"/>
      <c r="F42" s="7"/>
      <c r="G42" s="8"/>
    </row>
    <row r="43" spans="1:7" x14ac:dyDescent="0.55000000000000004">
      <c r="A43" s="1"/>
      <c r="B43" s="1"/>
      <c r="C43" s="6"/>
      <c r="D43" s="7"/>
      <c r="E43" s="7"/>
      <c r="F43" s="7"/>
      <c r="G43" s="8"/>
    </row>
    <row r="44" spans="1:7" x14ac:dyDescent="0.55000000000000004">
      <c r="A44" s="1"/>
      <c r="B44" s="1"/>
      <c r="C44" s="6"/>
      <c r="D44" s="7"/>
      <c r="E44" s="7"/>
      <c r="F44" s="7"/>
      <c r="G44" s="8"/>
    </row>
    <row r="45" spans="1:7" x14ac:dyDescent="0.55000000000000004">
      <c r="A45" s="1"/>
      <c r="B45" s="1"/>
      <c r="C45" s="6"/>
      <c r="D45" s="7"/>
      <c r="E45" s="7"/>
      <c r="F45" s="7"/>
      <c r="G45" s="8"/>
    </row>
    <row r="46" spans="1:7" x14ac:dyDescent="0.55000000000000004">
      <c r="A46" s="1"/>
      <c r="B46" s="1"/>
      <c r="C46" s="6"/>
      <c r="D46" s="7"/>
      <c r="E46" s="7"/>
      <c r="F46" s="7"/>
      <c r="G46" s="8"/>
    </row>
    <row r="47" spans="1:7" x14ac:dyDescent="0.55000000000000004">
      <c r="A47" s="1"/>
      <c r="B47" s="1"/>
      <c r="C47" s="6"/>
      <c r="D47" s="7"/>
      <c r="E47" s="7"/>
      <c r="F47" s="7"/>
      <c r="G47" s="8"/>
    </row>
    <row r="48" spans="1:7" x14ac:dyDescent="0.55000000000000004">
      <c r="A48" s="1"/>
      <c r="B48" s="1"/>
      <c r="C48" s="6"/>
      <c r="D48" s="7"/>
      <c r="E48" s="7"/>
      <c r="F48" s="7"/>
      <c r="G48" s="8"/>
    </row>
    <row r="49" spans="1:7" x14ac:dyDescent="0.55000000000000004">
      <c r="A49" s="1"/>
      <c r="B49" s="1"/>
      <c r="C49" s="6"/>
      <c r="D49" s="7"/>
      <c r="E49" s="7"/>
      <c r="F49" s="7"/>
      <c r="G49" s="8"/>
    </row>
    <row r="50" spans="1:7" x14ac:dyDescent="0.55000000000000004">
      <c r="A50" s="1"/>
      <c r="B50" s="1"/>
      <c r="C50" s="6"/>
      <c r="D50" s="7"/>
      <c r="E50" s="7"/>
      <c r="F50" s="7"/>
      <c r="G50" s="8"/>
    </row>
    <row r="51" spans="1:7" x14ac:dyDescent="0.55000000000000004">
      <c r="A51" s="1"/>
      <c r="B51" s="1"/>
      <c r="C51" s="6"/>
      <c r="D51" s="7"/>
      <c r="E51" s="7"/>
      <c r="F51" s="7"/>
      <c r="G51" s="8"/>
    </row>
    <row r="52" spans="1:7" x14ac:dyDescent="0.55000000000000004">
      <c r="A52" s="1"/>
      <c r="B52" s="1"/>
      <c r="C52" s="6"/>
      <c r="D52" s="7"/>
      <c r="E52" s="7"/>
      <c r="F52" s="7"/>
      <c r="G52" s="8"/>
    </row>
    <row r="53" spans="1:7" x14ac:dyDescent="0.55000000000000004">
      <c r="A53" s="1"/>
      <c r="B53" s="1"/>
      <c r="C53" s="6"/>
      <c r="D53" s="7"/>
      <c r="E53" s="7"/>
      <c r="F53" s="7"/>
      <c r="G53" s="8"/>
    </row>
  </sheetData>
  <mergeCells count="10">
    <mergeCell ref="A1:I1"/>
    <mergeCell ref="A27:G27"/>
    <mergeCell ref="A28:G28"/>
    <mergeCell ref="A31:G31"/>
    <mergeCell ref="A2:G2"/>
    <mergeCell ref="A3:G3"/>
    <mergeCell ref="A5:A6"/>
    <mergeCell ref="E5:G5"/>
    <mergeCell ref="B5:C6"/>
    <mergeCell ref="F6:G6"/>
  </mergeCells>
  <pageMargins left="0.19685039370078741" right="0.11811023622047245" top="0.15748031496062992" bottom="0.15748031496062992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J24" sqref="J24"/>
    </sheetView>
  </sheetViews>
  <sheetFormatPr defaultRowHeight="17.25" x14ac:dyDescent="0.4"/>
  <cols>
    <col min="1" max="1" width="4.625" style="23" customWidth="1"/>
    <col min="2" max="2" width="12.375" style="23" customWidth="1"/>
    <col min="3" max="3" width="8.25" style="23" customWidth="1"/>
    <col min="4" max="6" width="9" style="23"/>
    <col min="7" max="7" width="7.25" style="23" customWidth="1"/>
    <col min="8" max="8" width="2.125" style="23" customWidth="1"/>
    <col min="9" max="9" width="14.625" style="23" customWidth="1"/>
    <col min="10" max="10" width="14.75" style="23" customWidth="1"/>
    <col min="11" max="16384" width="9" style="23"/>
  </cols>
  <sheetData>
    <row r="1" spans="1:15" s="66" customFormat="1" ht="22.5" customHeight="1" x14ac:dyDescent="0.2">
      <c r="A1" s="445" t="s">
        <v>295</v>
      </c>
      <c r="B1" s="445"/>
      <c r="C1" s="445"/>
      <c r="D1" s="445"/>
      <c r="E1" s="445"/>
      <c r="F1" s="445"/>
      <c r="G1" s="445"/>
      <c r="H1" s="445"/>
      <c r="I1" s="445"/>
      <c r="J1" s="445"/>
      <c r="K1" s="65"/>
    </row>
    <row r="2" spans="1:15" s="66" customFormat="1" ht="22.5" customHeight="1" x14ac:dyDescent="0.2">
      <c r="A2" s="445" t="s">
        <v>22</v>
      </c>
      <c r="B2" s="445"/>
      <c r="C2" s="445"/>
      <c r="D2" s="445"/>
      <c r="E2" s="445"/>
      <c r="F2" s="445"/>
      <c r="G2" s="445"/>
      <c r="H2" s="445"/>
      <c r="I2" s="445"/>
      <c r="J2" s="445"/>
      <c r="K2" s="65"/>
    </row>
    <row r="3" spans="1:15" s="66" customFormat="1" ht="22.5" customHeight="1" x14ac:dyDescent="0.2">
      <c r="A3" s="445" t="s">
        <v>240</v>
      </c>
      <c r="B3" s="445"/>
      <c r="C3" s="445"/>
      <c r="D3" s="445"/>
      <c r="E3" s="445"/>
      <c r="F3" s="445"/>
      <c r="G3" s="445"/>
      <c r="H3" s="445"/>
      <c r="I3" s="445"/>
      <c r="J3" s="445"/>
      <c r="K3" s="65"/>
    </row>
    <row r="4" spans="1:15" s="66" customFormat="1" ht="22.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7"/>
      <c r="K4" s="65"/>
    </row>
    <row r="5" spans="1:15" s="66" customFormat="1" ht="22.5" customHeight="1" x14ac:dyDescent="0.2">
      <c r="A5" s="65"/>
      <c r="B5" s="65"/>
      <c r="C5" s="65"/>
      <c r="D5" s="65"/>
      <c r="E5" s="65"/>
      <c r="F5" s="65"/>
      <c r="G5" s="65"/>
      <c r="H5" s="65"/>
      <c r="I5" s="65"/>
      <c r="J5" s="67"/>
      <c r="K5" s="65"/>
    </row>
    <row r="6" spans="1:15" s="66" customFormat="1" ht="22.5" customHeight="1" x14ac:dyDescent="0.2">
      <c r="A6" s="68" t="s">
        <v>35</v>
      </c>
      <c r="B6" s="65"/>
      <c r="C6" s="65"/>
      <c r="D6" s="65"/>
      <c r="E6" s="65"/>
      <c r="F6" s="65"/>
      <c r="G6" s="65"/>
      <c r="H6" s="65"/>
      <c r="I6" s="71">
        <v>2561</v>
      </c>
      <c r="J6" s="71">
        <v>2560</v>
      </c>
      <c r="K6" s="65"/>
    </row>
    <row r="7" spans="1:15" s="66" customFormat="1" ht="22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9"/>
      <c r="K7" s="65"/>
    </row>
    <row r="8" spans="1:15" s="66" customFormat="1" ht="22.5" customHeight="1" x14ac:dyDescent="0.2">
      <c r="A8" s="65"/>
      <c r="B8" s="68" t="s">
        <v>36</v>
      </c>
      <c r="C8" s="65"/>
      <c r="D8" s="65"/>
      <c r="E8" s="65"/>
      <c r="F8" s="65"/>
      <c r="G8" s="65"/>
      <c r="H8" s="65"/>
      <c r="I8" s="69"/>
      <c r="J8" s="69"/>
      <c r="K8" s="65"/>
    </row>
    <row r="9" spans="1:15" s="66" customFormat="1" ht="22.5" customHeight="1" x14ac:dyDescent="0.2">
      <c r="A9" s="65"/>
      <c r="B9" s="65" t="s">
        <v>254</v>
      </c>
      <c r="C9" s="65"/>
      <c r="D9" s="65"/>
      <c r="E9" s="65"/>
      <c r="F9" s="65"/>
      <c r="G9" s="65"/>
      <c r="H9" s="65"/>
      <c r="I9" s="69"/>
      <c r="J9" s="69"/>
      <c r="K9" s="65"/>
    </row>
    <row r="10" spans="1:15" s="66" customFormat="1" ht="22.5" customHeight="1" x14ac:dyDescent="0.2">
      <c r="A10" s="65"/>
      <c r="B10" s="259" t="s">
        <v>41</v>
      </c>
      <c r="C10" s="446" t="s">
        <v>334</v>
      </c>
      <c r="D10" s="446"/>
      <c r="E10" s="446"/>
      <c r="F10" s="446"/>
      <c r="G10" s="446"/>
      <c r="H10" s="65"/>
      <c r="I10" s="69">
        <v>3066875.46</v>
      </c>
      <c r="J10" s="69">
        <v>6712014.5700000003</v>
      </c>
      <c r="K10" s="65"/>
    </row>
    <row r="11" spans="1:15" s="66" customFormat="1" ht="22.5" customHeight="1" x14ac:dyDescent="0.2">
      <c r="A11" s="65"/>
      <c r="B11" s="65" t="s">
        <v>255</v>
      </c>
      <c r="C11" s="65"/>
      <c r="D11" s="65"/>
      <c r="E11" s="255"/>
      <c r="F11" s="255"/>
      <c r="G11" s="255"/>
      <c r="H11" s="65"/>
      <c r="I11" s="69"/>
      <c r="J11" s="69"/>
      <c r="K11" s="65"/>
      <c r="L11" s="65"/>
      <c r="M11" s="65"/>
      <c r="N11" s="65"/>
      <c r="O11" s="65"/>
    </row>
    <row r="12" spans="1:15" s="66" customFormat="1" ht="22.5" customHeight="1" x14ac:dyDescent="0.2">
      <c r="A12" s="65"/>
      <c r="B12" s="259" t="s">
        <v>41</v>
      </c>
      <c r="C12" s="446" t="s">
        <v>335</v>
      </c>
      <c r="D12" s="446"/>
      <c r="E12" s="446"/>
      <c r="F12" s="446"/>
      <c r="G12" s="446"/>
      <c r="H12" s="65"/>
      <c r="I12" s="69">
        <v>1245730.3400000001</v>
      </c>
      <c r="J12" s="69">
        <v>969653.38</v>
      </c>
      <c r="K12" s="65"/>
    </row>
    <row r="13" spans="1:15" s="66" customFormat="1" ht="22.5" customHeight="1" x14ac:dyDescent="0.2">
      <c r="A13" s="65"/>
      <c r="B13" s="259" t="s">
        <v>41</v>
      </c>
      <c r="C13" s="446" t="s">
        <v>336</v>
      </c>
      <c r="D13" s="446"/>
      <c r="E13" s="446"/>
      <c r="F13" s="446"/>
      <c r="G13" s="446"/>
      <c r="H13" s="65"/>
      <c r="I13" s="69">
        <v>868321.86</v>
      </c>
      <c r="J13" s="69">
        <v>778371.56</v>
      </c>
      <c r="K13" s="65"/>
    </row>
    <row r="14" spans="1:15" s="66" customFormat="1" ht="22.5" customHeight="1" x14ac:dyDescent="0.2">
      <c r="A14" s="65"/>
      <c r="B14" s="259" t="s">
        <v>41</v>
      </c>
      <c r="C14" s="446" t="s">
        <v>337</v>
      </c>
      <c r="D14" s="446"/>
      <c r="E14" s="446"/>
      <c r="F14" s="446"/>
      <c r="G14" s="446"/>
      <c r="H14" s="65"/>
      <c r="I14" s="69">
        <v>7108376.8600000003</v>
      </c>
      <c r="J14" s="69">
        <v>4064986.12</v>
      </c>
      <c r="K14" s="65"/>
    </row>
    <row r="15" spans="1:15" s="66" customFormat="1" ht="22.5" customHeight="1" x14ac:dyDescent="0.2">
      <c r="A15" s="65"/>
      <c r="B15" s="65" t="s">
        <v>256</v>
      </c>
      <c r="C15" s="255"/>
      <c r="D15" s="255"/>
      <c r="E15" s="255"/>
      <c r="F15" s="255"/>
      <c r="G15" s="255"/>
      <c r="H15" s="65"/>
      <c r="I15" s="69"/>
      <c r="J15" s="69"/>
      <c r="K15" s="65"/>
    </row>
    <row r="16" spans="1:15" s="66" customFormat="1" ht="22.5" customHeight="1" x14ac:dyDescent="0.2">
      <c r="A16" s="65"/>
      <c r="B16" s="259" t="s">
        <v>41</v>
      </c>
      <c r="C16" s="446" t="s">
        <v>339</v>
      </c>
      <c r="D16" s="446"/>
      <c r="E16" s="446"/>
      <c r="F16" s="446"/>
      <c r="G16" s="446"/>
      <c r="H16" s="65"/>
      <c r="I16" s="260">
        <v>7083.38</v>
      </c>
      <c r="J16" s="260">
        <v>6160953.6799999997</v>
      </c>
      <c r="K16" s="65"/>
    </row>
    <row r="17" spans="1:11" s="66" customFormat="1" ht="22.5" customHeight="1" x14ac:dyDescent="0.2">
      <c r="A17" s="65"/>
      <c r="B17" s="259" t="s">
        <v>41</v>
      </c>
      <c r="C17" s="446" t="s">
        <v>338</v>
      </c>
      <c r="D17" s="446"/>
      <c r="E17" s="446"/>
      <c r="F17" s="446"/>
      <c r="G17" s="446"/>
      <c r="H17" s="65"/>
      <c r="I17" s="260">
        <v>2000000</v>
      </c>
      <c r="J17" s="260">
        <v>0</v>
      </c>
      <c r="K17" s="65"/>
    </row>
    <row r="18" spans="1:11" s="66" customFormat="1" ht="22.5" customHeight="1" x14ac:dyDescent="0.2">
      <c r="A18" s="65"/>
      <c r="B18" s="259" t="s">
        <v>41</v>
      </c>
      <c r="C18" s="446" t="s">
        <v>340</v>
      </c>
      <c r="D18" s="446"/>
      <c r="E18" s="446"/>
      <c r="F18" s="446"/>
      <c r="G18" s="446"/>
      <c r="H18" s="65"/>
      <c r="I18" s="261">
        <v>6183770.29</v>
      </c>
      <c r="J18" s="70">
        <v>0</v>
      </c>
      <c r="K18" s="65"/>
    </row>
    <row r="19" spans="1:11" s="66" customFormat="1" ht="22.5" customHeight="1" x14ac:dyDescent="0.2">
      <c r="A19" s="65"/>
      <c r="B19" s="447" t="s">
        <v>34</v>
      </c>
      <c r="C19" s="447"/>
      <c r="D19" s="447"/>
      <c r="E19" s="447"/>
      <c r="F19" s="447"/>
      <c r="G19" s="447"/>
      <c r="H19" s="65"/>
      <c r="I19" s="72">
        <f>SUM(I10:I18)</f>
        <v>20480158.190000001</v>
      </c>
      <c r="J19" s="72">
        <f>SUM(J9:J18)</f>
        <v>18685979.309999999</v>
      </c>
      <c r="K19" s="65"/>
    </row>
    <row r="20" spans="1:11" s="66" customFormat="1" ht="22.5" customHeight="1" x14ac:dyDescent="0.2">
      <c r="A20" s="65"/>
      <c r="B20" s="254"/>
      <c r="C20" s="65"/>
      <c r="D20" s="65"/>
      <c r="E20" s="65"/>
      <c r="F20" s="65"/>
      <c r="G20" s="65"/>
      <c r="H20" s="65"/>
      <c r="I20" s="65"/>
      <c r="J20" s="72"/>
      <c r="K20" s="65"/>
    </row>
    <row r="21" spans="1:11" s="66" customFormat="1" ht="22.5" customHeight="1" x14ac:dyDescent="0.2">
      <c r="A21" s="65"/>
      <c r="B21" s="71"/>
      <c r="C21" s="65"/>
      <c r="D21" s="65"/>
      <c r="E21" s="65"/>
      <c r="F21" s="65"/>
      <c r="G21" s="65"/>
      <c r="H21" s="65"/>
      <c r="I21" s="65"/>
      <c r="J21" s="72"/>
      <c r="K21" s="65"/>
    </row>
    <row r="22" spans="1:11" s="66" customFormat="1" ht="22.5" customHeight="1" x14ac:dyDescent="0.2">
      <c r="A22" s="65"/>
      <c r="B22" s="71"/>
      <c r="C22" s="65"/>
      <c r="D22" s="65"/>
      <c r="E22" s="65"/>
      <c r="F22" s="65"/>
      <c r="G22" s="65"/>
      <c r="H22" s="65"/>
      <c r="I22" s="65"/>
      <c r="J22" s="72"/>
      <c r="K22" s="65"/>
    </row>
    <row r="23" spans="1:11" s="66" customFormat="1" ht="22.5" customHeight="1" x14ac:dyDescent="0.2">
      <c r="A23" s="68"/>
      <c r="B23" s="65"/>
      <c r="C23" s="65"/>
      <c r="D23" s="65"/>
      <c r="E23" s="65"/>
      <c r="F23" s="65"/>
      <c r="G23" s="65"/>
      <c r="H23" s="65"/>
      <c r="I23" s="71"/>
      <c r="J23" s="71"/>
      <c r="K23" s="65"/>
    </row>
    <row r="24" spans="1:11" s="66" customFormat="1" ht="22.5" customHeight="1" x14ac:dyDescent="0.2">
      <c r="A24" s="65"/>
      <c r="B24" s="73"/>
      <c r="C24" s="65"/>
      <c r="D24" s="65"/>
      <c r="E24" s="65"/>
      <c r="F24" s="65"/>
      <c r="G24" s="65"/>
      <c r="H24" s="65"/>
      <c r="I24" s="65"/>
      <c r="J24" s="69"/>
      <c r="K24" s="65"/>
    </row>
    <row r="25" spans="1:11" s="66" customFormat="1" ht="22.5" customHeight="1" x14ac:dyDescent="0.2">
      <c r="A25" s="65"/>
      <c r="B25" s="65"/>
      <c r="C25" s="65"/>
      <c r="D25" s="65"/>
      <c r="E25" s="65"/>
      <c r="F25" s="65"/>
      <c r="G25" s="65"/>
      <c r="H25" s="65"/>
      <c r="I25" s="69"/>
      <c r="J25" s="69"/>
      <c r="K25" s="65"/>
    </row>
    <row r="26" spans="1:11" s="66" customFormat="1" ht="22.5" customHeight="1" x14ac:dyDescent="0.2">
      <c r="A26" s="65"/>
      <c r="B26" s="65"/>
      <c r="C26" s="65"/>
      <c r="D26" s="65"/>
      <c r="E26" s="65"/>
      <c r="F26" s="65"/>
      <c r="G26" s="375"/>
      <c r="H26" s="375"/>
      <c r="I26" s="260"/>
      <c r="J26" s="261"/>
      <c r="K26" s="65"/>
    </row>
    <row r="27" spans="1:11" s="66" customFormat="1" ht="22.5" customHeight="1" x14ac:dyDescent="0.2">
      <c r="A27" s="65"/>
      <c r="B27" s="71"/>
      <c r="C27" s="65"/>
      <c r="D27" s="65"/>
      <c r="E27" s="65"/>
      <c r="F27" s="65"/>
      <c r="G27" s="375"/>
      <c r="H27" s="375"/>
      <c r="I27" s="260"/>
      <c r="J27" s="376"/>
      <c r="K27" s="65"/>
    </row>
    <row r="28" spans="1:11" s="66" customFormat="1" ht="22.5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s="66" customFormat="1" ht="22.5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6" customFormat="1" ht="22.5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22.5" customHeight="1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22.5" customHeight="1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2.5" customHeight="1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22.5" customHeight="1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22.5" customHeight="1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22.5" customHeight="1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22.5" customHeight="1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22.5" customHeight="1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22.5" customHeight="1" x14ac:dyDescent="0.55000000000000004">
      <c r="A39" s="68"/>
      <c r="B39" s="65"/>
      <c r="C39" s="65"/>
      <c r="D39" s="65"/>
      <c r="E39" s="65"/>
      <c r="F39" s="65"/>
      <c r="G39" s="65"/>
      <c r="H39" s="65"/>
      <c r="I39" s="65"/>
      <c r="J39" s="65"/>
      <c r="K39" s="22"/>
    </row>
    <row r="40" spans="1:11" ht="22.5" customHeight="1" x14ac:dyDescent="0.55000000000000004">
      <c r="A40" s="65"/>
      <c r="B40" s="73"/>
      <c r="C40" s="65"/>
      <c r="D40" s="65"/>
      <c r="E40" s="65"/>
      <c r="F40" s="65"/>
      <c r="G40" s="65"/>
      <c r="H40" s="65"/>
      <c r="I40" s="65"/>
      <c r="J40" s="69"/>
      <c r="K40" s="22"/>
    </row>
    <row r="41" spans="1:11" ht="22.5" customHeight="1" x14ac:dyDescent="0.55000000000000004">
      <c r="A41" s="65"/>
      <c r="B41" s="65"/>
      <c r="C41" s="65"/>
      <c r="D41" s="65"/>
      <c r="E41" s="65"/>
      <c r="F41" s="65"/>
      <c r="G41" s="65"/>
      <c r="H41" s="65"/>
      <c r="I41" s="65"/>
      <c r="J41" s="69"/>
      <c r="K41" s="22"/>
    </row>
    <row r="42" spans="1:11" ht="22.5" customHeight="1" x14ac:dyDescent="0.55000000000000004">
      <c r="A42" s="65"/>
      <c r="B42" s="65"/>
      <c r="C42" s="65"/>
      <c r="D42" s="65"/>
      <c r="E42" s="65"/>
      <c r="F42" s="65"/>
      <c r="G42" s="65"/>
      <c r="H42" s="65"/>
      <c r="I42" s="65"/>
      <c r="J42" s="70"/>
      <c r="K42" s="22"/>
    </row>
    <row r="43" spans="1:11" ht="26.25" x14ac:dyDescent="0.55000000000000004">
      <c r="A43" s="65"/>
      <c r="B43" s="71"/>
      <c r="C43" s="65"/>
      <c r="D43" s="65"/>
      <c r="E43" s="65"/>
      <c r="F43" s="65"/>
      <c r="G43" s="65"/>
      <c r="H43" s="65"/>
      <c r="I43" s="65"/>
      <c r="J43" s="72"/>
      <c r="K43" s="22"/>
    </row>
    <row r="44" spans="1:11" ht="24" x14ac:dyDescent="0.5500000000000000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24" x14ac:dyDescent="0.5500000000000000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11">
    <mergeCell ref="B19:G19"/>
    <mergeCell ref="C14:G14"/>
    <mergeCell ref="C12:G12"/>
    <mergeCell ref="C16:G16"/>
    <mergeCell ref="C13:G13"/>
    <mergeCell ref="C17:G17"/>
    <mergeCell ref="A1:J1"/>
    <mergeCell ref="A2:J2"/>
    <mergeCell ref="A3:J3"/>
    <mergeCell ref="C10:G10"/>
    <mergeCell ref="C18:G18"/>
  </mergeCells>
  <pageMargins left="0.31496062992125984" right="0.31496062992125984" top="7.874015748031496E-2" bottom="7.874015748031496E-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I14" sqref="I14"/>
    </sheetView>
  </sheetViews>
  <sheetFormatPr defaultRowHeight="17.25" x14ac:dyDescent="0.4"/>
  <cols>
    <col min="1" max="1" width="9" style="23"/>
    <col min="2" max="2" width="13.75" style="23" customWidth="1"/>
    <col min="3" max="3" width="6.75" style="23" customWidth="1"/>
    <col min="4" max="4" width="9.25" style="23" customWidth="1"/>
    <col min="5" max="5" width="9.375" style="23" customWidth="1"/>
    <col min="6" max="6" width="11.5" style="23" customWidth="1"/>
    <col min="7" max="7" width="5.125" style="23" customWidth="1"/>
    <col min="8" max="8" width="2.25" style="23" hidden="1" customWidth="1"/>
    <col min="9" max="9" width="11" style="23" customWidth="1"/>
    <col min="10" max="10" width="12.375" style="23" customWidth="1"/>
    <col min="11" max="16384" width="9" style="23"/>
  </cols>
  <sheetData>
    <row r="2" spans="1:11" ht="32.25" customHeight="1" x14ac:dyDescent="0.55000000000000004">
      <c r="A2" s="429" t="s">
        <v>295</v>
      </c>
      <c r="B2" s="429"/>
      <c r="C2" s="429"/>
      <c r="D2" s="429"/>
      <c r="E2" s="429"/>
      <c r="F2" s="429"/>
      <c r="G2" s="429"/>
      <c r="H2" s="429"/>
      <c r="I2" s="429"/>
      <c r="J2" s="429"/>
      <c r="K2" s="22"/>
    </row>
    <row r="3" spans="1:11" ht="22.5" customHeight="1" x14ac:dyDescent="0.55000000000000004">
      <c r="A3" s="429" t="s">
        <v>22</v>
      </c>
      <c r="B3" s="429"/>
      <c r="C3" s="429"/>
      <c r="D3" s="429"/>
      <c r="E3" s="429"/>
      <c r="F3" s="429"/>
      <c r="G3" s="429"/>
      <c r="H3" s="429"/>
      <c r="I3" s="429"/>
      <c r="J3" s="429"/>
      <c r="K3" s="22"/>
    </row>
    <row r="4" spans="1:11" ht="22.5" customHeight="1" x14ac:dyDescent="0.55000000000000004">
      <c r="A4" s="429" t="s">
        <v>241</v>
      </c>
      <c r="B4" s="429"/>
      <c r="C4" s="429"/>
      <c r="D4" s="429"/>
      <c r="E4" s="429"/>
      <c r="F4" s="429"/>
      <c r="G4" s="429"/>
      <c r="H4" s="429"/>
      <c r="I4" s="429"/>
      <c r="J4" s="429"/>
      <c r="K4" s="22"/>
    </row>
    <row r="5" spans="1:11" ht="22.5" customHeight="1" x14ac:dyDescent="0.7">
      <c r="A5" s="22"/>
      <c r="B5" s="370"/>
      <c r="C5" s="22"/>
      <c r="D5" s="22"/>
      <c r="E5" s="22"/>
      <c r="F5" s="22"/>
      <c r="G5" s="22"/>
      <c r="H5" s="22"/>
      <c r="I5" s="22"/>
      <c r="J5" s="74"/>
      <c r="K5" s="22"/>
    </row>
    <row r="6" spans="1:11" ht="22.5" customHeight="1" x14ac:dyDescent="0.55000000000000004">
      <c r="A6" s="68" t="s">
        <v>395</v>
      </c>
      <c r="B6" s="65"/>
      <c r="C6" s="65"/>
      <c r="D6" s="65"/>
      <c r="E6" s="65"/>
      <c r="F6" s="65"/>
      <c r="G6" s="65"/>
      <c r="H6" s="65"/>
      <c r="I6" s="65"/>
      <c r="J6" s="65"/>
      <c r="K6" s="22"/>
    </row>
    <row r="7" spans="1:11" ht="22.5" customHeight="1" x14ac:dyDescent="0.55000000000000004">
      <c r="A7" s="65"/>
      <c r="B7" s="73"/>
      <c r="C7" s="65"/>
      <c r="D7" s="65"/>
      <c r="E7" s="65"/>
      <c r="F7" s="65"/>
      <c r="G7" s="65"/>
      <c r="H7" s="65"/>
      <c r="I7" s="371">
        <v>2561</v>
      </c>
      <c r="J7" s="371">
        <v>2560</v>
      </c>
      <c r="K7" s="22"/>
    </row>
    <row r="8" spans="1:11" ht="22.5" customHeight="1" x14ac:dyDescent="0.55000000000000004">
      <c r="A8" s="65"/>
      <c r="B8" s="446" t="s">
        <v>341</v>
      </c>
      <c r="C8" s="446"/>
      <c r="D8" s="446"/>
      <c r="E8" s="446"/>
      <c r="F8" s="446"/>
      <c r="G8" s="446"/>
      <c r="H8" s="65"/>
      <c r="I8" s="69">
        <v>48800</v>
      </c>
      <c r="J8" s="69">
        <v>48800</v>
      </c>
      <c r="K8" s="22"/>
    </row>
    <row r="9" spans="1:11" ht="22.5" customHeight="1" x14ac:dyDescent="0.55000000000000004">
      <c r="A9" s="65"/>
      <c r="B9" s="371" t="s">
        <v>34</v>
      </c>
      <c r="C9" s="65"/>
      <c r="D9" s="65"/>
      <c r="E9" s="65"/>
      <c r="F9" s="65"/>
      <c r="G9" s="65"/>
      <c r="H9" s="65"/>
      <c r="I9" s="72">
        <f>SUM(I8:I8)</f>
        <v>48800</v>
      </c>
      <c r="J9" s="72">
        <f>SUM(J8:J8)</f>
        <v>48800</v>
      </c>
      <c r="K9" s="22"/>
    </row>
    <row r="10" spans="1:11" ht="22.5" customHeight="1" x14ac:dyDescent="0.7">
      <c r="A10" s="22"/>
      <c r="B10" s="370"/>
      <c r="C10" s="22"/>
      <c r="D10" s="22"/>
      <c r="E10" s="22"/>
      <c r="F10" s="22"/>
      <c r="G10" s="22"/>
      <c r="H10" s="22"/>
      <c r="I10" s="22"/>
      <c r="J10" s="74"/>
      <c r="K10" s="22"/>
    </row>
    <row r="11" spans="1:11" ht="22.5" customHeight="1" x14ac:dyDescent="0.7">
      <c r="A11" s="22"/>
      <c r="B11" s="370"/>
      <c r="C11" s="22"/>
      <c r="D11" s="22"/>
      <c r="E11" s="22"/>
      <c r="F11" s="22"/>
      <c r="G11" s="22"/>
      <c r="H11" s="22"/>
      <c r="I11" s="22"/>
      <c r="J11" s="74"/>
      <c r="K11" s="22"/>
    </row>
    <row r="12" spans="1:11" ht="22.5" customHeight="1" x14ac:dyDescent="0.5500000000000000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22.5" customHeight="1" x14ac:dyDescent="0.5500000000000000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22.5" customHeight="1" x14ac:dyDescent="0.5500000000000000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22.5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22.5" customHeight="1" x14ac:dyDescent="0.5500000000000000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22.5" customHeight="1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2.5" customHeight="1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22.5" customHeight="1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22.5" customHeight="1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22.5" customHeight="1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22.5" customHeight="1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4">
    <mergeCell ref="A2:J2"/>
    <mergeCell ref="A3:J3"/>
    <mergeCell ref="A4:J4"/>
    <mergeCell ref="B8:G8"/>
  </mergeCells>
  <pageMargins left="0.51181102362204722" right="0.31496062992125984" top="7.874015748031496E-2" bottom="7.874015748031496E-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G14" sqref="G14"/>
    </sheetView>
  </sheetViews>
  <sheetFormatPr defaultRowHeight="17.25" x14ac:dyDescent="0.4"/>
  <cols>
    <col min="1" max="1" width="9" style="23"/>
    <col min="2" max="2" width="13.75" style="23" customWidth="1"/>
    <col min="3" max="3" width="6.75" style="23" customWidth="1"/>
    <col min="4" max="4" width="9.25" style="23" customWidth="1"/>
    <col min="5" max="5" width="9.375" style="23" customWidth="1"/>
    <col min="6" max="6" width="11.5" style="23" customWidth="1"/>
    <col min="7" max="7" width="8.375" style="23" customWidth="1"/>
    <col min="8" max="8" width="2.25" style="23" hidden="1" customWidth="1"/>
    <col min="9" max="9" width="11" style="23" customWidth="1"/>
    <col min="10" max="10" width="12.375" style="23" customWidth="1"/>
    <col min="11" max="16384" width="9" style="23"/>
  </cols>
  <sheetData>
    <row r="2" spans="1:11" ht="22.5" customHeight="1" x14ac:dyDescent="0.55000000000000004">
      <c r="A2" s="429" t="s">
        <v>296</v>
      </c>
      <c r="B2" s="429"/>
      <c r="C2" s="429"/>
      <c r="D2" s="429"/>
      <c r="E2" s="429"/>
      <c r="F2" s="429"/>
      <c r="G2" s="429"/>
      <c r="H2" s="429"/>
      <c r="I2" s="429"/>
      <c r="J2" s="429"/>
      <c r="K2" s="22"/>
    </row>
    <row r="3" spans="1:11" ht="22.5" customHeight="1" x14ac:dyDescent="0.55000000000000004">
      <c r="A3" s="429" t="s">
        <v>22</v>
      </c>
      <c r="B3" s="429"/>
      <c r="C3" s="429"/>
      <c r="D3" s="429"/>
      <c r="E3" s="429"/>
      <c r="F3" s="429"/>
      <c r="G3" s="429"/>
      <c r="H3" s="429"/>
      <c r="I3" s="429"/>
      <c r="J3" s="429"/>
      <c r="K3" s="22"/>
    </row>
    <row r="4" spans="1:11" ht="22.5" customHeight="1" x14ac:dyDescent="0.55000000000000004">
      <c r="A4" s="429" t="s">
        <v>241</v>
      </c>
      <c r="B4" s="429"/>
      <c r="C4" s="429"/>
      <c r="D4" s="429"/>
      <c r="E4" s="429"/>
      <c r="F4" s="429"/>
      <c r="G4" s="429"/>
      <c r="H4" s="429"/>
      <c r="I4" s="429"/>
      <c r="J4" s="429"/>
      <c r="K4" s="22"/>
    </row>
    <row r="5" spans="1:11" ht="22.5" customHeight="1" x14ac:dyDescent="0.7">
      <c r="A5" s="22"/>
      <c r="B5" s="356"/>
      <c r="C5" s="22"/>
      <c r="D5" s="22"/>
      <c r="E5" s="22"/>
      <c r="F5" s="22"/>
      <c r="G5" s="22"/>
      <c r="H5" s="22"/>
      <c r="I5" s="22"/>
      <c r="J5" s="74"/>
      <c r="K5" s="22"/>
    </row>
    <row r="6" spans="1:11" ht="22.5" customHeight="1" x14ac:dyDescent="0.7">
      <c r="A6" s="22"/>
      <c r="B6" s="356"/>
      <c r="C6" s="22"/>
      <c r="D6" s="22"/>
      <c r="E6" s="22"/>
      <c r="F6" s="22"/>
      <c r="G6" s="22"/>
      <c r="H6" s="22"/>
      <c r="I6" s="22"/>
      <c r="J6" s="74"/>
      <c r="K6" s="22"/>
    </row>
    <row r="7" spans="1:11" ht="22.5" customHeight="1" x14ac:dyDescent="0.55000000000000004">
      <c r="A7" s="24" t="s">
        <v>396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22.5" customHeight="1" x14ac:dyDescent="0.55000000000000004">
      <c r="A8" s="65"/>
      <c r="B8" s="73"/>
      <c r="C8" s="65"/>
      <c r="D8" s="65"/>
      <c r="E8" s="65"/>
      <c r="F8" s="65"/>
      <c r="G8" s="65"/>
      <c r="H8" s="65"/>
      <c r="I8" s="383">
        <v>2561</v>
      </c>
      <c r="J8" s="383">
        <v>2560</v>
      </c>
      <c r="K8" s="22"/>
    </row>
    <row r="9" spans="1:11" ht="22.5" customHeight="1" x14ac:dyDescent="0.55000000000000004">
      <c r="A9" s="65"/>
      <c r="B9" s="446" t="s">
        <v>341</v>
      </c>
      <c r="C9" s="446"/>
      <c r="D9" s="446"/>
      <c r="E9" s="446"/>
      <c r="F9" s="446"/>
      <c r="G9" s="446"/>
      <c r="H9" s="65"/>
      <c r="I9" s="69">
        <v>48800</v>
      </c>
      <c r="J9" s="69">
        <v>48800</v>
      </c>
      <c r="K9" s="22"/>
    </row>
    <row r="10" spans="1:11" ht="22.5" customHeight="1" x14ac:dyDescent="0.55000000000000004">
      <c r="A10" s="65"/>
      <c r="B10" s="383" t="s">
        <v>34</v>
      </c>
      <c r="C10" s="65"/>
      <c r="D10" s="65"/>
      <c r="E10" s="65"/>
      <c r="F10" s="65"/>
      <c r="G10" s="65"/>
      <c r="H10" s="65"/>
      <c r="I10" s="72">
        <f>SUM(I9:I9)</f>
        <v>48800</v>
      </c>
      <c r="J10" s="72">
        <f>SUM(J9:J9)</f>
        <v>48800</v>
      </c>
      <c r="K10" s="22"/>
    </row>
    <row r="11" spans="1:11" ht="22.5" customHeight="1" x14ac:dyDescent="0.7">
      <c r="A11" s="22"/>
      <c r="B11" s="382"/>
      <c r="C11" s="22"/>
      <c r="D11" s="22"/>
      <c r="E11" s="22"/>
      <c r="F11" s="22"/>
      <c r="G11" s="22"/>
      <c r="H11" s="22"/>
      <c r="I11" s="22"/>
      <c r="J11" s="74"/>
      <c r="K11" s="22"/>
    </row>
    <row r="12" spans="1:11" ht="22.5" customHeight="1" x14ac:dyDescent="0.5500000000000000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22.5" customHeight="1" x14ac:dyDescent="0.5500000000000000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22.5" customHeight="1" x14ac:dyDescent="0.5500000000000000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22.5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24" x14ac:dyDescent="0.5500000000000000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24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</sheetData>
  <mergeCells count="4">
    <mergeCell ref="A2:J2"/>
    <mergeCell ref="A3:J3"/>
    <mergeCell ref="A4:J4"/>
    <mergeCell ref="B9:G9"/>
  </mergeCells>
  <pageMargins left="0.31496062992125984" right="0.31496062992125984" top="7.874015748031496E-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40</vt:i4>
      </vt:variant>
    </vt:vector>
  </HeadingPairs>
  <TitlesOfParts>
    <vt:vector size="40" baseType="lpstr">
      <vt:lpstr>งบทดลองก่อนปิดบัญชี (2)</vt:lpstr>
      <vt:lpstr>งบทดลองหลังปิดบัญชี</vt:lpstr>
      <vt:lpstr>งบรับ-จ่าย  </vt:lpstr>
      <vt:lpstr>งบแสดงฐานะการเงิน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แนบท้าย 10 </vt:lpstr>
      <vt:lpstr>11</vt:lpstr>
      <vt:lpstr>แนบท้าย 11</vt:lpstr>
      <vt:lpstr>1.งบกลาง</vt:lpstr>
      <vt:lpstr>2.บริงานทั่วไป</vt:lpstr>
      <vt:lpstr>3.การรักษาความสงบภายใน</vt:lpstr>
      <vt:lpstr>4.การศึกษา</vt:lpstr>
      <vt:lpstr>5.สาธารณสุข</vt:lpstr>
      <vt:lpstr>6.เคหะและชุมชน</vt:lpstr>
      <vt:lpstr>7.สร้างความเข้มแข็ง</vt:lpstr>
      <vt:lpstr>8.การศาสนา</vt:lpstr>
      <vt:lpstr>9.อุตสาหกรรม</vt:lpstr>
      <vt:lpstr>10.การเกษตร</vt:lpstr>
      <vt:lpstr>แผนงานรวมจ่ายจากรายรับ </vt:lpstr>
      <vt:lpstr>แผนงานรวมจ่ายจากเงินสะสม</vt:lpstr>
      <vt:lpstr>แผนงานรวมจ่ายจากเงินทุนสำรอง</vt:lpstr>
      <vt:lpstr>แผนงานรวมจ่ายจากเงินกู้</vt:lpstr>
      <vt:lpstr>งบแสดงการดำเนินงานจ่ายจากรายรั </vt:lpstr>
      <vt:lpstr>งบแสดงการดำเนินงานจ่ายจากเงินสะ</vt:lpstr>
      <vt:lpstr>งบแสดงการดำเนินงานเงินสะสม+ทุนส</vt:lpstr>
      <vt:lpstr>งบแสดงการดำเนินงานเงินสม+กู้</vt:lpstr>
      <vt:lpstr>หมายเหตุ 1 </vt:lpstr>
      <vt:lpstr>หมายเหตุ 1  (2)</vt:lpstr>
      <vt:lpstr>หมายเหตุ 2</vt:lpstr>
      <vt:lpstr>หมายเหตุ 2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</dc:creator>
  <cp:lastModifiedBy>Windows User</cp:lastModifiedBy>
  <cp:lastPrinted>2018-10-12T07:14:14Z</cp:lastPrinted>
  <dcterms:created xsi:type="dcterms:W3CDTF">2015-08-26T02:23:14Z</dcterms:created>
  <dcterms:modified xsi:type="dcterms:W3CDTF">2018-10-18T03:27:14Z</dcterms:modified>
</cp:coreProperties>
</file>